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PAK FLOOD EAL (EFAP) - (10.2022)\EFAP - KPID\Package-13 and Package-14\Soft Copies of the Final Bidding Documents - Package-14 (19.10.2023)\"/>
    </mc:Choice>
  </mc:AlternateContent>
  <xr:revisionPtr revIDLastSave="0" documentId="13_ncr:1_{A77466E2-BC58-4E03-AE72-81E96A0823CF}" xr6:coauthVersionLast="47" xr6:coauthVersionMax="47" xr10:uidLastSave="{00000000-0000-0000-0000-000000000000}"/>
  <bookViews>
    <workbookView xWindow="-108" yWindow="-108" windowWidth="23256" windowHeight="12456" tabRatio="851" xr2:uid="{00000000-000D-0000-FFFF-FFFF00000000}"/>
  </bookViews>
  <sheets>
    <sheet name="Summary" sheetId="97" r:id="rId1"/>
    <sheet name="Summary Additional Rehab" sheetId="96" state="hidden" r:id="rId2"/>
    <sheet name="Summary Manyar" sheetId="74" state="hidden" r:id="rId3"/>
    <sheet name="1 BOQ Manyar" sheetId="7" r:id="rId4"/>
    <sheet name="2 BOQ Tindodag" sheetId="9" r:id="rId5"/>
    <sheet name="MS Additional Rehab." sheetId="95" state="hidden" r:id="rId6"/>
    <sheet name="MS Hazara" sheetId="6" state="hidden" r:id="rId7"/>
    <sheet name="MS Manyar" sheetId="8" state="hidden" r:id="rId8"/>
    <sheet name="MS Tindodag" sheetId="10" state="hidden" r:id="rId9"/>
    <sheet name="Summary Gamon Bridge" sheetId="75" state="hidden" r:id="rId10"/>
    <sheet name="3 BOQ Gamon Bridge DS" sheetId="11" r:id="rId11"/>
    <sheet name="Summary Ningoali" sheetId="76" state="hidden" r:id="rId12"/>
    <sheet name="4 BOQ Ningoali" sheetId="13" r:id="rId13"/>
    <sheet name="5 BOQ Delay" sheetId="15" r:id="rId14"/>
    <sheet name="6 BOQ Bandai" sheetId="17" r:id="rId15"/>
    <sheet name="Summary Akhunkalay" sheetId="77" state="hidden" r:id="rId16"/>
    <sheet name="7 BOQ Akhunkalay" sheetId="19" r:id="rId17"/>
    <sheet name="8 BOQ Gadodagai" sheetId="21" r:id="rId18"/>
    <sheet name="Summary Parrai" sheetId="78" state="hidden" r:id="rId19"/>
    <sheet name="9 BOQ Parrai" sheetId="23" r:id="rId20"/>
    <sheet name="10 BOQ Dedawar" sheetId="25" r:id="rId21"/>
    <sheet name="Summary Ghalegay" sheetId="79" state="hidden" r:id="rId22"/>
    <sheet name="11 BOQ Ghalegay" sheetId="27" r:id="rId23"/>
    <sheet name="12 BOQ Shingardar" sheetId="29" r:id="rId24"/>
    <sheet name="MS Gamon Bridge DS" sheetId="12" state="hidden" r:id="rId25"/>
    <sheet name="MS Ningoali" sheetId="14" state="hidden" r:id="rId26"/>
    <sheet name="MS Delay" sheetId="16" state="hidden" r:id="rId27"/>
    <sheet name="MS Bandai" sheetId="18" state="hidden" r:id="rId28"/>
    <sheet name="MS Akhunkalay" sheetId="20" state="hidden" r:id="rId29"/>
    <sheet name="MS Gadodagai" sheetId="22" state="hidden" r:id="rId30"/>
    <sheet name="MS Parrai" sheetId="24" state="hidden" r:id="rId31"/>
    <sheet name="MS Dedawar" sheetId="26" state="hidden" r:id="rId32"/>
    <sheet name="MS Ghalegay" sheetId="28" state="hidden" r:id="rId33"/>
    <sheet name="MS Shingardar" sheetId="30" state="hidden" r:id="rId34"/>
    <sheet name="Summary Takhtaband" sheetId="80" state="hidden" r:id="rId35"/>
    <sheet name="13 BOQ Takhtaband" sheetId="31" r:id="rId36"/>
    <sheet name="MS Takhtaband" sheetId="32" state="hidden" r:id="rId37"/>
    <sheet name="14 BOQ Engarodheri" sheetId="33" r:id="rId38"/>
    <sheet name="MS Engarodheri" sheetId="34" state="hidden" r:id="rId39"/>
    <sheet name="15 BOQ Tableeghi Markaz 1" sheetId="35" r:id="rId40"/>
    <sheet name="16 BOQ Jalawanan" sheetId="39" r:id="rId41"/>
    <sheet name="17 BOQ Ghareja" sheetId="41" r:id="rId42"/>
    <sheet name="18 BOQ Hayatabad Bypass" sheetId="57" r:id="rId43"/>
    <sheet name="19 BOQ Kot" sheetId="59" r:id="rId44"/>
    <sheet name="20 BOQ Charbagh" sheetId="61" r:id="rId45"/>
    <sheet name="Summary Mamdheri" sheetId="87" state="hidden" r:id="rId46"/>
    <sheet name="21 BOQ Mamdheri" sheetId="63" r:id="rId47"/>
    <sheet name="22 BOQ Damghar" sheetId="65" r:id="rId48"/>
    <sheet name="23 BOQ Kanju" sheetId="67" r:id="rId49"/>
    <sheet name="24 BOQ Aligrama" sheetId="69" r:id="rId50"/>
    <sheet name="25 BOQ Dedahara" sheetId="71" r:id="rId51"/>
    <sheet name="Summary Hazara" sheetId="73" state="hidden" r:id="rId52"/>
    <sheet name="26 BOQ Hazara" sheetId="5" r:id="rId53"/>
    <sheet name="27 BOQ Additional Rehab." sheetId="94" r:id="rId54"/>
    <sheet name="Summary Tableeghi Mrkz" sheetId="91" state="hidden" r:id="rId55"/>
    <sheet name="MS Tableeghi Markaz 1" sheetId="36" state="hidden" r:id="rId56"/>
    <sheet name="BOQ Tableeghi Markaz 2" sheetId="37" state="hidden" r:id="rId57"/>
    <sheet name="MS Tableeghi Markaz 2" sheetId="38" state="hidden" r:id="rId58"/>
    <sheet name="Summary Jalawanan" sheetId="83" state="hidden" r:id="rId59"/>
    <sheet name="MS Jalawanan" sheetId="40" state="hidden" r:id="rId60"/>
    <sheet name="MS Ghareja" sheetId="42" state="hidden" r:id="rId61"/>
    <sheet name="Summary Jambil" sheetId="84" state="hidden" r:id="rId62"/>
    <sheet name="BOQ Jambil" sheetId="43" state="hidden" r:id="rId63"/>
    <sheet name="MS Jambil" sheetId="44" state="hidden" r:id="rId64"/>
    <sheet name="BOQ Marghuzar" sheetId="45" state="hidden" r:id="rId65"/>
    <sheet name="MS Marghuzar" sheetId="46" state="hidden" r:id="rId66"/>
    <sheet name="Summary Shahdheri" sheetId="85" state="hidden" r:id="rId67"/>
    <sheet name="BOQ Shahdheri" sheetId="47" state="hidden" r:id="rId68"/>
    <sheet name="MS Shahdheri" sheetId="48" state="hidden" r:id="rId69"/>
    <sheet name="BOQ Plum Hazara" sheetId="49" state="hidden" r:id="rId70"/>
    <sheet name="MS Plum Hazara" sheetId="50" state="hidden" r:id="rId71"/>
    <sheet name="BOQ Shamozo" sheetId="51" state="hidden" r:id="rId72"/>
    <sheet name="MS Shamozo" sheetId="52" state="hidden" r:id="rId73"/>
    <sheet name="Summary Plum Ghalegay" sheetId="92" state="hidden" r:id="rId74"/>
    <sheet name="BOQ Plum Ghalegay" sheetId="53" state="hidden" r:id="rId75"/>
    <sheet name="MS Plum Ghalegay" sheetId="54" state="hidden" r:id="rId76"/>
    <sheet name="BOQ Barikot" sheetId="55" state="hidden" r:id="rId77"/>
    <sheet name="MS Barikot" sheetId="56" state="hidden" r:id="rId78"/>
    <sheet name="Summary Hayatabad" sheetId="93" state="hidden" r:id="rId79"/>
    <sheet name="MS Hayatabad Bypass" sheetId="58" state="hidden" r:id="rId80"/>
    <sheet name="Summary Kot" sheetId="86" state="hidden" r:id="rId81"/>
    <sheet name="MS Kot" sheetId="60" state="hidden" r:id="rId82"/>
    <sheet name="MS Charbagh" sheetId="62" state="hidden" r:id="rId83"/>
    <sheet name="MS Mamdheri" sheetId="64" state="hidden" r:id="rId84"/>
    <sheet name="MS Damghar" sheetId="66" state="hidden" r:id="rId85"/>
    <sheet name="Summary Kanju" sheetId="88" state="hidden" r:id="rId86"/>
    <sheet name="MS Kanju" sheetId="68" state="hidden" r:id="rId87"/>
    <sheet name="MS Aligrama" sheetId="70" state="hidden" r:id="rId88"/>
    <sheet name="Summary Dedahara" sheetId="89" state="hidden" r:id="rId89"/>
    <sheet name="MS Dedahara" sheetId="72" state="hidden" r:id="rId90"/>
  </sheets>
  <externalReferences>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________________tw1">#REF!</definedName>
    <definedName name="_________________tw1">#REF!</definedName>
    <definedName name="________________tw1">#REF!</definedName>
    <definedName name="_______________tw1">#REF!</definedName>
    <definedName name="______________tw1">#REF!</definedName>
    <definedName name="_____________tw1">#REF!</definedName>
    <definedName name="___________tw1">#REF!</definedName>
    <definedName name="__________tw1">#REF!</definedName>
    <definedName name="_________tw1">#REF!</definedName>
    <definedName name="________tw1">#REF!</definedName>
    <definedName name="_______tw1">#REF!</definedName>
    <definedName name="______tw1">#REF!</definedName>
    <definedName name="_____tw1">#REF!</definedName>
    <definedName name="____tw1">#REF!</definedName>
    <definedName name="___tw1">#REF!</definedName>
    <definedName name="__tw1">#REF!</definedName>
    <definedName name="_Fill" hidden="1">'[1]Tab-17-22'!#REF!</definedName>
    <definedName name="_Key1" hidden="1">#REF!</definedName>
    <definedName name="_Key2" hidden="1">#REF!</definedName>
    <definedName name="_Order1" hidden="1">0</definedName>
    <definedName name="_Order2" hidden="1">0</definedName>
    <definedName name="_Regression_Int">1</definedName>
    <definedName name="_Sort" hidden="1">#REF!</definedName>
    <definedName name="_tw1">#REF!</definedName>
    <definedName name="a" hidden="1">#REF!</definedName>
    <definedName name="aa">#REF!</definedName>
    <definedName name="AAA">[2]Electrification!$A$6:$H$51</definedName>
    <definedName name="aadxasdxasdxas">#REF!</definedName>
    <definedName name="ajmal">#REF!</definedName>
    <definedName name="appendix">#REF!</definedName>
    <definedName name="as">#REF!</definedName>
    <definedName name="asd">'[3]Bill - 1'!$1:$1</definedName>
    <definedName name="ass">#REF!</definedName>
    <definedName name="az">#REF!</definedName>
    <definedName name="b">#REF!</definedName>
    <definedName name="bbbbb">#REF!</definedName>
    <definedName name="bed">'[4]Backup data'!$C$5:$U$20</definedName>
    <definedName name="bend">#REF!</definedName>
    <definedName name="bend45">'[5]Input Rates'!$A$28:$E$36</definedName>
    <definedName name="blkhjuolholgpo">#REF!</definedName>
    <definedName name="boynsr">#REF!</definedName>
    <definedName name="boynsr1">#REF!</definedName>
    <definedName name="boynsr3">'[6]G-20'!#REF!</definedName>
    <definedName name="boynsr5">'[6]G-20'!#REF!</definedName>
    <definedName name="BOYSIR2">#REF!</definedName>
    <definedName name="boysr">#REF!</definedName>
    <definedName name="boysr1">#REF!</definedName>
    <definedName name="boysr2">'[6]G-20'!#REF!</definedName>
    <definedName name="boysr3">'[6]G-20'!#REF!</definedName>
    <definedName name="Breast_Wall_P" localSheetId="3">#REF!</definedName>
    <definedName name="Breast_Wall_P" localSheetId="20">#REF!</definedName>
    <definedName name="Breast_Wall_P" localSheetId="22">#REF!</definedName>
    <definedName name="Breast_Wall_P" localSheetId="23">#REF!</definedName>
    <definedName name="Breast_Wall_P" localSheetId="35">#REF!</definedName>
    <definedName name="Breast_Wall_P" localSheetId="37">#REF!</definedName>
    <definedName name="Breast_Wall_P" localSheetId="39">#REF!</definedName>
    <definedName name="Breast_Wall_P" localSheetId="40">#REF!</definedName>
    <definedName name="Breast_Wall_P" localSheetId="41">#REF!</definedName>
    <definedName name="Breast_Wall_P" localSheetId="42">#REF!</definedName>
    <definedName name="Breast_Wall_P" localSheetId="43">#REF!</definedName>
    <definedName name="Breast_Wall_P" localSheetId="4">#REF!</definedName>
    <definedName name="Breast_Wall_P" localSheetId="44">#REF!</definedName>
    <definedName name="Breast_Wall_P" localSheetId="46">#REF!</definedName>
    <definedName name="Breast_Wall_P" localSheetId="47">#REF!</definedName>
    <definedName name="Breast_Wall_P" localSheetId="48">#REF!</definedName>
    <definedName name="Breast_Wall_P" localSheetId="49">#REF!</definedName>
    <definedName name="Breast_Wall_P" localSheetId="50">#REF!</definedName>
    <definedName name="Breast_Wall_P" localSheetId="52">#REF!</definedName>
    <definedName name="Breast_Wall_P" localSheetId="53">#REF!</definedName>
    <definedName name="Breast_Wall_P" localSheetId="10">#REF!</definedName>
    <definedName name="Breast_Wall_P" localSheetId="12">#REF!</definedName>
    <definedName name="Breast_Wall_P" localSheetId="13">#REF!</definedName>
    <definedName name="Breast_Wall_P" localSheetId="14">#REF!</definedName>
    <definedName name="Breast_Wall_P" localSheetId="16">#REF!</definedName>
    <definedName name="Breast_Wall_P" localSheetId="17">#REF!</definedName>
    <definedName name="Breast_Wall_P" localSheetId="19">#REF!</definedName>
    <definedName name="Breast_Wall_P" localSheetId="76">#REF!</definedName>
    <definedName name="Breast_Wall_P" localSheetId="62">#REF!</definedName>
    <definedName name="Breast_Wall_P" localSheetId="64">#REF!</definedName>
    <definedName name="Breast_Wall_P" localSheetId="74">#REF!</definedName>
    <definedName name="Breast_Wall_P" localSheetId="69">#REF!</definedName>
    <definedName name="Breast_Wall_P" localSheetId="67">#REF!</definedName>
    <definedName name="Breast_Wall_P" localSheetId="71">#REF!</definedName>
    <definedName name="Breast_Wall_P" localSheetId="56">#REF!</definedName>
    <definedName name="Breast_Wall_P" localSheetId="5">#REF!</definedName>
    <definedName name="Breast_Wall_P" localSheetId="28">#REF!</definedName>
    <definedName name="Breast_Wall_P" localSheetId="87">#REF!</definedName>
    <definedName name="Breast_Wall_P" localSheetId="27">#REF!</definedName>
    <definedName name="Breast_Wall_P" localSheetId="77">#REF!</definedName>
    <definedName name="Breast_Wall_P" localSheetId="82">#REF!</definedName>
    <definedName name="Breast_Wall_P" localSheetId="84">#REF!</definedName>
    <definedName name="Breast_Wall_P" localSheetId="89">#REF!</definedName>
    <definedName name="Breast_Wall_P" localSheetId="31">#REF!</definedName>
    <definedName name="Breast_Wall_P" localSheetId="26">#REF!</definedName>
    <definedName name="Breast_Wall_P" localSheetId="38">#REF!</definedName>
    <definedName name="Breast_Wall_P" localSheetId="29">#REF!</definedName>
    <definedName name="Breast_Wall_P" localSheetId="24">#REF!</definedName>
    <definedName name="Breast_Wall_P" localSheetId="32">#REF!</definedName>
    <definedName name="Breast_Wall_P" localSheetId="60">#REF!</definedName>
    <definedName name="Breast_Wall_P" localSheetId="79">#REF!</definedName>
    <definedName name="Breast_Wall_P" localSheetId="6">#REF!</definedName>
    <definedName name="Breast_Wall_P" localSheetId="59">#REF!</definedName>
    <definedName name="Breast_Wall_P" localSheetId="63">#REF!</definedName>
    <definedName name="Breast_Wall_P" localSheetId="86">#REF!</definedName>
    <definedName name="Breast_Wall_P" localSheetId="81">#REF!</definedName>
    <definedName name="Breast_Wall_P" localSheetId="83">#REF!</definedName>
    <definedName name="Breast_Wall_P" localSheetId="7">#REF!</definedName>
    <definedName name="Breast_Wall_P" localSheetId="65">#REF!</definedName>
    <definedName name="Breast_Wall_P" localSheetId="25">#REF!</definedName>
    <definedName name="Breast_Wall_P" localSheetId="30">#REF!</definedName>
    <definedName name="Breast_Wall_P" localSheetId="75">#REF!</definedName>
    <definedName name="Breast_Wall_P" localSheetId="70">#REF!</definedName>
    <definedName name="Breast_Wall_P" localSheetId="68">#REF!</definedName>
    <definedName name="Breast_Wall_P" localSheetId="72">#REF!</definedName>
    <definedName name="Breast_Wall_P" localSheetId="33">#REF!</definedName>
    <definedName name="Breast_Wall_P" localSheetId="55">#REF!</definedName>
    <definedName name="Breast_Wall_P" localSheetId="57">#REF!</definedName>
    <definedName name="Breast_Wall_P" localSheetId="36">#REF!</definedName>
    <definedName name="Breast_Wall_P" localSheetId="8">#REF!</definedName>
    <definedName name="Breast_Wall_P">#REF!</definedName>
    <definedName name="Breast_Wall_S" localSheetId="3">#REF!</definedName>
    <definedName name="Breast_Wall_S" localSheetId="20">#REF!</definedName>
    <definedName name="Breast_Wall_S" localSheetId="22">#REF!</definedName>
    <definedName name="Breast_Wall_S" localSheetId="23">#REF!</definedName>
    <definedName name="Breast_Wall_S" localSheetId="35">#REF!</definedName>
    <definedName name="Breast_Wall_S" localSheetId="37">#REF!</definedName>
    <definedName name="Breast_Wall_S" localSheetId="39">#REF!</definedName>
    <definedName name="Breast_Wall_S" localSheetId="40">#REF!</definedName>
    <definedName name="Breast_Wall_S" localSheetId="41">#REF!</definedName>
    <definedName name="Breast_Wall_S" localSheetId="42">#REF!</definedName>
    <definedName name="Breast_Wall_S" localSheetId="43">#REF!</definedName>
    <definedName name="Breast_Wall_S" localSheetId="4">#REF!</definedName>
    <definedName name="Breast_Wall_S" localSheetId="44">#REF!</definedName>
    <definedName name="Breast_Wall_S" localSheetId="46">#REF!</definedName>
    <definedName name="Breast_Wall_S" localSheetId="47">#REF!</definedName>
    <definedName name="Breast_Wall_S" localSheetId="48">#REF!</definedName>
    <definedName name="Breast_Wall_S" localSheetId="49">#REF!</definedName>
    <definedName name="Breast_Wall_S" localSheetId="50">#REF!</definedName>
    <definedName name="Breast_Wall_S" localSheetId="52">#REF!</definedName>
    <definedName name="Breast_Wall_S" localSheetId="53">#REF!</definedName>
    <definedName name="Breast_Wall_S" localSheetId="10">#REF!</definedName>
    <definedName name="Breast_Wall_S" localSheetId="12">#REF!</definedName>
    <definedName name="Breast_Wall_S" localSheetId="13">#REF!</definedName>
    <definedName name="Breast_Wall_S" localSheetId="14">#REF!</definedName>
    <definedName name="Breast_Wall_S" localSheetId="16">#REF!</definedName>
    <definedName name="Breast_Wall_S" localSheetId="17">#REF!</definedName>
    <definedName name="Breast_Wall_S" localSheetId="19">#REF!</definedName>
    <definedName name="Breast_Wall_S" localSheetId="76">#REF!</definedName>
    <definedName name="Breast_Wall_S" localSheetId="62">#REF!</definedName>
    <definedName name="Breast_Wall_S" localSheetId="64">#REF!</definedName>
    <definedName name="Breast_Wall_S" localSheetId="74">#REF!</definedName>
    <definedName name="Breast_Wall_S" localSheetId="69">#REF!</definedName>
    <definedName name="Breast_Wall_S" localSheetId="67">#REF!</definedName>
    <definedName name="Breast_Wall_S" localSheetId="71">#REF!</definedName>
    <definedName name="Breast_Wall_S" localSheetId="56">#REF!</definedName>
    <definedName name="Breast_Wall_S" localSheetId="5">#REF!</definedName>
    <definedName name="Breast_Wall_S" localSheetId="28">#REF!</definedName>
    <definedName name="Breast_Wall_S" localSheetId="87">#REF!</definedName>
    <definedName name="Breast_Wall_S" localSheetId="27">#REF!</definedName>
    <definedName name="Breast_Wall_S" localSheetId="77">#REF!</definedName>
    <definedName name="Breast_Wall_S" localSheetId="82">#REF!</definedName>
    <definedName name="Breast_Wall_S" localSheetId="84">#REF!</definedName>
    <definedName name="Breast_Wall_S" localSheetId="89">#REF!</definedName>
    <definedName name="Breast_Wall_S" localSheetId="31">#REF!</definedName>
    <definedName name="Breast_Wall_S" localSheetId="26">#REF!</definedName>
    <definedName name="Breast_Wall_S" localSheetId="38">#REF!</definedName>
    <definedName name="Breast_Wall_S" localSheetId="29">#REF!</definedName>
    <definedName name="Breast_Wall_S" localSheetId="24">#REF!</definedName>
    <definedName name="Breast_Wall_S" localSheetId="32">#REF!</definedName>
    <definedName name="Breast_Wall_S" localSheetId="60">#REF!</definedName>
    <definedName name="Breast_Wall_S" localSheetId="79">#REF!</definedName>
    <definedName name="Breast_Wall_S" localSheetId="6">#REF!</definedName>
    <definedName name="Breast_Wall_S" localSheetId="59">#REF!</definedName>
    <definedName name="Breast_Wall_S" localSheetId="63">#REF!</definedName>
    <definedName name="Breast_Wall_S" localSheetId="86">#REF!</definedName>
    <definedName name="Breast_Wall_S" localSheetId="81">#REF!</definedName>
    <definedName name="Breast_Wall_S" localSheetId="83">#REF!</definedName>
    <definedName name="Breast_Wall_S" localSheetId="7">#REF!</definedName>
    <definedName name="Breast_Wall_S" localSheetId="65">#REF!</definedName>
    <definedName name="Breast_Wall_S" localSheetId="25">#REF!</definedName>
    <definedName name="Breast_Wall_S" localSheetId="30">#REF!</definedName>
    <definedName name="Breast_Wall_S" localSheetId="75">#REF!</definedName>
    <definedName name="Breast_Wall_S" localSheetId="70">#REF!</definedName>
    <definedName name="Breast_Wall_S" localSheetId="68">#REF!</definedName>
    <definedName name="Breast_Wall_S" localSheetId="72">#REF!</definedName>
    <definedName name="Breast_Wall_S" localSheetId="33">#REF!</definedName>
    <definedName name="Breast_Wall_S" localSheetId="55">#REF!</definedName>
    <definedName name="Breast_Wall_S" localSheetId="57">#REF!</definedName>
    <definedName name="Breast_Wall_S" localSheetId="36">#REF!</definedName>
    <definedName name="Breast_Wall_S" localSheetId="8">#REF!</definedName>
    <definedName name="Breast_Wall_S">#REF!</definedName>
    <definedName name="brick">#REF!</definedName>
    <definedName name="Bw">'[7]brick masonary'!$K$2:$T$8</definedName>
    <definedName name="CC">#REF!</definedName>
    <definedName name="Cementitious_repair_material">#REF!</definedName>
    <definedName name="chamber">#N/A</definedName>
    <definedName name="chaudhry" hidden="1">#REF!</definedName>
    <definedName name="cover">[8]Sheet1!$F$24</definedName>
    <definedName name="d">#REF!</definedName>
    <definedName name="data">'[9]Backup (Dist. Net work)'!$K$7:$W$13</definedName>
    <definedName name="data1">#REF!</definedName>
    <definedName name="dd">'[10]Hyd. Statement'!#REF!</definedName>
    <definedName name="ddddddddddddd">#REF!</definedName>
    <definedName name="delyy" localSheetId="3">#REF!</definedName>
    <definedName name="delyy" localSheetId="20">#REF!</definedName>
    <definedName name="delyy" localSheetId="22">#REF!</definedName>
    <definedName name="delyy" localSheetId="23">#REF!</definedName>
    <definedName name="delyy" localSheetId="35">#REF!</definedName>
    <definedName name="delyy" localSheetId="37">#REF!</definedName>
    <definedName name="delyy" localSheetId="39">#REF!</definedName>
    <definedName name="delyy" localSheetId="40">#REF!</definedName>
    <definedName name="delyy" localSheetId="41">#REF!</definedName>
    <definedName name="delyy" localSheetId="42">#REF!</definedName>
    <definedName name="delyy" localSheetId="43">#REF!</definedName>
    <definedName name="delyy" localSheetId="4">#REF!</definedName>
    <definedName name="delyy" localSheetId="44">#REF!</definedName>
    <definedName name="delyy" localSheetId="46">#REF!</definedName>
    <definedName name="delyy" localSheetId="47">#REF!</definedName>
    <definedName name="delyy" localSheetId="48">#REF!</definedName>
    <definedName name="delyy" localSheetId="49">#REF!</definedName>
    <definedName name="delyy" localSheetId="50">#REF!</definedName>
    <definedName name="delyy" localSheetId="52">#REF!</definedName>
    <definedName name="delyy" localSheetId="53">#REF!</definedName>
    <definedName name="delyy" localSheetId="10">#REF!</definedName>
    <definedName name="delyy" localSheetId="12">#REF!</definedName>
    <definedName name="delyy" localSheetId="13">#REF!</definedName>
    <definedName name="delyy" localSheetId="14">#REF!</definedName>
    <definedName name="delyy" localSheetId="16">#REF!</definedName>
    <definedName name="delyy" localSheetId="17">#REF!</definedName>
    <definedName name="delyy" localSheetId="19">#REF!</definedName>
    <definedName name="delyy" localSheetId="76">#REF!</definedName>
    <definedName name="delyy" localSheetId="62">#REF!</definedName>
    <definedName name="delyy" localSheetId="64">#REF!</definedName>
    <definedName name="delyy" localSheetId="74">#REF!</definedName>
    <definedName name="delyy" localSheetId="69">#REF!</definedName>
    <definedName name="delyy" localSheetId="67">#REF!</definedName>
    <definedName name="delyy" localSheetId="71">#REF!</definedName>
    <definedName name="delyy" localSheetId="56">#REF!</definedName>
    <definedName name="delyy" localSheetId="5">#REF!</definedName>
    <definedName name="delyy" localSheetId="28">#REF!</definedName>
    <definedName name="delyy" localSheetId="87">#REF!</definedName>
    <definedName name="delyy" localSheetId="27">#REF!</definedName>
    <definedName name="delyy" localSheetId="77">#REF!</definedName>
    <definedName name="delyy" localSheetId="82">#REF!</definedName>
    <definedName name="delyy" localSheetId="84">#REF!</definedName>
    <definedName name="delyy" localSheetId="89">#REF!</definedName>
    <definedName name="delyy" localSheetId="31">#REF!</definedName>
    <definedName name="delyy" localSheetId="26">#REF!</definedName>
    <definedName name="delyy" localSheetId="38">#REF!</definedName>
    <definedName name="delyy" localSheetId="29">#REF!</definedName>
    <definedName name="delyy" localSheetId="24">#REF!</definedName>
    <definedName name="delyy" localSheetId="32">#REF!</definedName>
    <definedName name="delyy" localSheetId="60">#REF!</definedName>
    <definedName name="delyy" localSheetId="79">#REF!</definedName>
    <definedName name="delyy" localSheetId="6">#REF!</definedName>
    <definedName name="delyy" localSheetId="59">#REF!</definedName>
    <definedName name="delyy" localSheetId="63">#REF!</definedName>
    <definedName name="delyy" localSheetId="86">#REF!</definedName>
    <definedName name="delyy" localSheetId="81">#REF!</definedName>
    <definedName name="delyy" localSheetId="83">#REF!</definedName>
    <definedName name="delyy" localSheetId="7">#REF!</definedName>
    <definedName name="delyy" localSheetId="65">#REF!</definedName>
    <definedName name="delyy" localSheetId="25">#REF!</definedName>
    <definedName name="delyy" localSheetId="30">#REF!</definedName>
    <definedName name="delyy" localSheetId="75">#REF!</definedName>
    <definedName name="delyy" localSheetId="70">#REF!</definedName>
    <definedName name="delyy" localSheetId="68">#REF!</definedName>
    <definedName name="delyy" localSheetId="72">#REF!</definedName>
    <definedName name="delyy" localSheetId="33">#REF!</definedName>
    <definedName name="delyy" localSheetId="55">#REF!</definedName>
    <definedName name="delyy" localSheetId="57">#REF!</definedName>
    <definedName name="delyy" localSheetId="36">#REF!</definedName>
    <definedName name="delyy" localSheetId="8">#REF!</definedName>
    <definedName name="delyy">#REF!</definedName>
    <definedName name="dhrduhrtdju">#REF!</definedName>
    <definedName name="Dia">"aa"</definedName>
    <definedName name="DR_Stone_P" localSheetId="3">#REF!</definedName>
    <definedName name="DR_Stone_P" localSheetId="20">#REF!</definedName>
    <definedName name="DR_Stone_P" localSheetId="22">#REF!</definedName>
    <definedName name="DR_Stone_P" localSheetId="23">#REF!</definedName>
    <definedName name="DR_Stone_P" localSheetId="35">#REF!</definedName>
    <definedName name="DR_Stone_P" localSheetId="37">#REF!</definedName>
    <definedName name="DR_Stone_P" localSheetId="39">#REF!</definedName>
    <definedName name="DR_Stone_P" localSheetId="40">#REF!</definedName>
    <definedName name="DR_Stone_P" localSheetId="41">#REF!</definedName>
    <definedName name="DR_Stone_P" localSheetId="42">#REF!</definedName>
    <definedName name="DR_Stone_P" localSheetId="43">#REF!</definedName>
    <definedName name="DR_Stone_P" localSheetId="4">#REF!</definedName>
    <definedName name="DR_Stone_P" localSheetId="44">#REF!</definedName>
    <definedName name="DR_Stone_P" localSheetId="46">#REF!</definedName>
    <definedName name="DR_Stone_P" localSheetId="47">#REF!</definedName>
    <definedName name="DR_Stone_P" localSheetId="48">#REF!</definedName>
    <definedName name="DR_Stone_P" localSheetId="49">#REF!</definedName>
    <definedName name="DR_Stone_P" localSheetId="50">#REF!</definedName>
    <definedName name="DR_Stone_P" localSheetId="52">#REF!</definedName>
    <definedName name="DR_Stone_P" localSheetId="53">#REF!</definedName>
    <definedName name="DR_Stone_P" localSheetId="10">#REF!</definedName>
    <definedName name="DR_Stone_P" localSheetId="12">#REF!</definedName>
    <definedName name="DR_Stone_P" localSheetId="13">#REF!</definedName>
    <definedName name="DR_Stone_P" localSheetId="14">#REF!</definedName>
    <definedName name="DR_Stone_P" localSheetId="16">#REF!</definedName>
    <definedName name="DR_Stone_P" localSheetId="17">#REF!</definedName>
    <definedName name="DR_Stone_P" localSheetId="19">#REF!</definedName>
    <definedName name="DR_Stone_P" localSheetId="76">#REF!</definedName>
    <definedName name="DR_Stone_P" localSheetId="62">#REF!</definedName>
    <definedName name="DR_Stone_P" localSheetId="64">#REF!</definedName>
    <definedName name="DR_Stone_P" localSheetId="74">#REF!</definedName>
    <definedName name="DR_Stone_P" localSheetId="69">#REF!</definedName>
    <definedName name="DR_Stone_P" localSheetId="67">#REF!</definedName>
    <definedName name="DR_Stone_P" localSheetId="71">#REF!</definedName>
    <definedName name="DR_Stone_P" localSheetId="56">#REF!</definedName>
    <definedName name="DR_Stone_P" localSheetId="5">#REF!</definedName>
    <definedName name="DR_Stone_P" localSheetId="28">#REF!</definedName>
    <definedName name="DR_Stone_P" localSheetId="87">#REF!</definedName>
    <definedName name="DR_Stone_P" localSheetId="27">#REF!</definedName>
    <definedName name="DR_Stone_P" localSheetId="77">#REF!</definedName>
    <definedName name="DR_Stone_P" localSheetId="82">#REF!</definedName>
    <definedName name="DR_Stone_P" localSheetId="84">#REF!</definedName>
    <definedName name="DR_Stone_P" localSheetId="89">#REF!</definedName>
    <definedName name="DR_Stone_P" localSheetId="31">#REF!</definedName>
    <definedName name="DR_Stone_P" localSheetId="26">#REF!</definedName>
    <definedName name="DR_Stone_P" localSheetId="38">#REF!</definedName>
    <definedName name="DR_Stone_P" localSheetId="29">#REF!</definedName>
    <definedName name="DR_Stone_P" localSheetId="24">#REF!</definedName>
    <definedName name="DR_Stone_P" localSheetId="32">#REF!</definedName>
    <definedName name="DR_Stone_P" localSheetId="60">#REF!</definedName>
    <definedName name="DR_Stone_P" localSheetId="79">#REF!</definedName>
    <definedName name="DR_Stone_P" localSheetId="6">#REF!</definedName>
    <definedName name="DR_Stone_P" localSheetId="59">#REF!</definedName>
    <definedName name="DR_Stone_P" localSheetId="63">#REF!</definedName>
    <definedName name="DR_Stone_P" localSheetId="86">#REF!</definedName>
    <definedName name="DR_Stone_P" localSheetId="81">#REF!</definedName>
    <definedName name="DR_Stone_P" localSheetId="83">#REF!</definedName>
    <definedName name="DR_Stone_P" localSheetId="7">#REF!</definedName>
    <definedName name="DR_Stone_P" localSheetId="65">#REF!</definedName>
    <definedName name="DR_Stone_P" localSheetId="25">#REF!</definedName>
    <definedName name="DR_Stone_P" localSheetId="30">#REF!</definedName>
    <definedName name="DR_Stone_P" localSheetId="75">#REF!</definedName>
    <definedName name="DR_Stone_P" localSheetId="70">#REF!</definedName>
    <definedName name="DR_Stone_P" localSheetId="68">#REF!</definedName>
    <definedName name="DR_Stone_P" localSheetId="72">#REF!</definedName>
    <definedName name="DR_Stone_P" localSheetId="33">#REF!</definedName>
    <definedName name="DR_Stone_P" localSheetId="55">#REF!</definedName>
    <definedName name="DR_Stone_P" localSheetId="57">#REF!</definedName>
    <definedName name="DR_Stone_P" localSheetId="36">#REF!</definedName>
    <definedName name="DR_Stone_P" localSheetId="8">#REF!</definedName>
    <definedName name="DR_Stone_P">#REF!</definedName>
    <definedName name="DR_Stone_S" localSheetId="3">#REF!</definedName>
    <definedName name="DR_Stone_S" localSheetId="20">#REF!</definedName>
    <definedName name="DR_Stone_S" localSheetId="22">#REF!</definedName>
    <definedName name="DR_Stone_S" localSheetId="23">#REF!</definedName>
    <definedName name="DR_Stone_S" localSheetId="35">#REF!</definedName>
    <definedName name="DR_Stone_S" localSheetId="37">#REF!</definedName>
    <definedName name="DR_Stone_S" localSheetId="39">#REF!</definedName>
    <definedName name="DR_Stone_S" localSheetId="40">#REF!</definedName>
    <definedName name="DR_Stone_S" localSheetId="41">#REF!</definedName>
    <definedName name="DR_Stone_S" localSheetId="42">#REF!</definedName>
    <definedName name="DR_Stone_S" localSheetId="43">#REF!</definedName>
    <definedName name="DR_Stone_S" localSheetId="4">#REF!</definedName>
    <definedName name="DR_Stone_S" localSheetId="44">#REF!</definedName>
    <definedName name="DR_Stone_S" localSheetId="46">#REF!</definedName>
    <definedName name="DR_Stone_S" localSheetId="47">#REF!</definedName>
    <definedName name="DR_Stone_S" localSheetId="48">#REF!</definedName>
    <definedName name="DR_Stone_S" localSheetId="49">#REF!</definedName>
    <definedName name="DR_Stone_S" localSheetId="50">#REF!</definedName>
    <definedName name="DR_Stone_S" localSheetId="52">#REF!</definedName>
    <definedName name="DR_Stone_S" localSheetId="53">#REF!</definedName>
    <definedName name="DR_Stone_S" localSheetId="10">#REF!</definedName>
    <definedName name="DR_Stone_S" localSheetId="12">#REF!</definedName>
    <definedName name="DR_Stone_S" localSheetId="13">#REF!</definedName>
    <definedName name="DR_Stone_S" localSheetId="14">#REF!</definedName>
    <definedName name="DR_Stone_S" localSheetId="16">#REF!</definedName>
    <definedName name="DR_Stone_S" localSheetId="17">#REF!</definedName>
    <definedName name="DR_Stone_S" localSheetId="19">#REF!</definedName>
    <definedName name="DR_Stone_S" localSheetId="76">#REF!</definedName>
    <definedName name="DR_Stone_S" localSheetId="62">#REF!</definedName>
    <definedName name="DR_Stone_S" localSheetId="64">#REF!</definedName>
    <definedName name="DR_Stone_S" localSheetId="74">#REF!</definedName>
    <definedName name="DR_Stone_S" localSheetId="69">#REF!</definedName>
    <definedName name="DR_Stone_S" localSheetId="67">#REF!</definedName>
    <definedName name="DR_Stone_S" localSheetId="71">#REF!</definedName>
    <definedName name="DR_Stone_S" localSheetId="56">#REF!</definedName>
    <definedName name="DR_Stone_S" localSheetId="5">#REF!</definedName>
    <definedName name="DR_Stone_S" localSheetId="28">#REF!</definedName>
    <definedName name="DR_Stone_S" localSheetId="87">#REF!</definedName>
    <definedName name="DR_Stone_S" localSheetId="27">#REF!</definedName>
    <definedName name="DR_Stone_S" localSheetId="77">#REF!</definedName>
    <definedName name="DR_Stone_S" localSheetId="82">#REF!</definedName>
    <definedName name="DR_Stone_S" localSheetId="84">#REF!</definedName>
    <definedName name="DR_Stone_S" localSheetId="89">#REF!</definedName>
    <definedName name="DR_Stone_S" localSheetId="31">#REF!</definedName>
    <definedName name="DR_Stone_S" localSheetId="26">#REF!</definedName>
    <definedName name="DR_Stone_S" localSheetId="38">#REF!</definedName>
    <definedName name="DR_Stone_S" localSheetId="29">#REF!</definedName>
    <definedName name="DR_Stone_S" localSheetId="24">#REF!</definedName>
    <definedName name="DR_Stone_S" localSheetId="32">#REF!</definedName>
    <definedName name="DR_Stone_S" localSheetId="60">#REF!</definedName>
    <definedName name="DR_Stone_S" localSheetId="79">#REF!</definedName>
    <definedName name="DR_Stone_S" localSheetId="6">#REF!</definedName>
    <definedName name="DR_Stone_S" localSheetId="59">#REF!</definedName>
    <definedName name="DR_Stone_S" localSheetId="63">#REF!</definedName>
    <definedName name="DR_Stone_S" localSheetId="86">#REF!</definedName>
    <definedName name="DR_Stone_S" localSheetId="81">#REF!</definedName>
    <definedName name="DR_Stone_S" localSheetId="83">#REF!</definedName>
    <definedName name="DR_Stone_S" localSheetId="7">#REF!</definedName>
    <definedName name="DR_Stone_S" localSheetId="65">#REF!</definedName>
    <definedName name="DR_Stone_S" localSheetId="25">#REF!</definedName>
    <definedName name="DR_Stone_S" localSheetId="30">#REF!</definedName>
    <definedName name="DR_Stone_S" localSheetId="75">#REF!</definedName>
    <definedName name="DR_Stone_S" localSheetId="70">#REF!</definedName>
    <definedName name="DR_Stone_S" localSheetId="68">#REF!</definedName>
    <definedName name="DR_Stone_S" localSheetId="72">#REF!</definedName>
    <definedName name="DR_Stone_S" localSheetId="33">#REF!</definedName>
    <definedName name="DR_Stone_S" localSheetId="55">#REF!</definedName>
    <definedName name="DR_Stone_S" localSheetId="57">#REF!</definedName>
    <definedName name="DR_Stone_S" localSheetId="36">#REF!</definedName>
    <definedName name="DR_Stone_S" localSheetId="8">#REF!</definedName>
    <definedName name="DR_Stone_S">#REF!</definedName>
    <definedName name="Drain_Table" localSheetId="3">#REF!</definedName>
    <definedName name="Drain_Table" localSheetId="20">#REF!</definedName>
    <definedName name="Drain_Table" localSheetId="22">#REF!</definedName>
    <definedName name="Drain_Table" localSheetId="23">#REF!</definedName>
    <definedName name="Drain_Table" localSheetId="35">#REF!</definedName>
    <definedName name="Drain_Table" localSheetId="37">#REF!</definedName>
    <definedName name="Drain_Table" localSheetId="39">#REF!</definedName>
    <definedName name="Drain_Table" localSheetId="40">#REF!</definedName>
    <definedName name="Drain_Table" localSheetId="41">#REF!</definedName>
    <definedName name="Drain_Table" localSheetId="42">#REF!</definedName>
    <definedName name="Drain_Table" localSheetId="43">#REF!</definedName>
    <definedName name="Drain_Table" localSheetId="4">#REF!</definedName>
    <definedName name="Drain_Table" localSheetId="44">#REF!</definedName>
    <definedName name="Drain_Table" localSheetId="46">#REF!</definedName>
    <definedName name="Drain_Table" localSheetId="47">#REF!</definedName>
    <definedName name="Drain_Table" localSheetId="48">#REF!</definedName>
    <definedName name="Drain_Table" localSheetId="49">#REF!</definedName>
    <definedName name="Drain_Table" localSheetId="50">#REF!</definedName>
    <definedName name="Drain_Table" localSheetId="52">#REF!</definedName>
    <definedName name="Drain_Table" localSheetId="53">#REF!</definedName>
    <definedName name="Drain_Table" localSheetId="10">#REF!</definedName>
    <definedName name="Drain_Table" localSheetId="12">#REF!</definedName>
    <definedName name="Drain_Table" localSheetId="13">#REF!</definedName>
    <definedName name="Drain_Table" localSheetId="14">#REF!</definedName>
    <definedName name="Drain_Table" localSheetId="16">#REF!</definedName>
    <definedName name="Drain_Table" localSheetId="17">#REF!</definedName>
    <definedName name="Drain_Table" localSheetId="19">#REF!</definedName>
    <definedName name="Drain_Table" localSheetId="76">#REF!</definedName>
    <definedName name="Drain_Table" localSheetId="62">#REF!</definedName>
    <definedName name="Drain_Table" localSheetId="64">#REF!</definedName>
    <definedName name="Drain_Table" localSheetId="74">#REF!</definedName>
    <definedName name="Drain_Table" localSheetId="69">#REF!</definedName>
    <definedName name="Drain_Table" localSheetId="67">#REF!</definedName>
    <definedName name="Drain_Table" localSheetId="71">#REF!</definedName>
    <definedName name="Drain_Table" localSheetId="56">#REF!</definedName>
    <definedName name="Drain_Table" localSheetId="5">#REF!</definedName>
    <definedName name="Drain_Table" localSheetId="28">#REF!</definedName>
    <definedName name="Drain_Table" localSheetId="87">#REF!</definedName>
    <definedName name="Drain_Table" localSheetId="27">#REF!</definedName>
    <definedName name="Drain_Table" localSheetId="77">#REF!</definedName>
    <definedName name="Drain_Table" localSheetId="82">#REF!</definedName>
    <definedName name="Drain_Table" localSheetId="84">#REF!</definedName>
    <definedName name="Drain_Table" localSheetId="89">#REF!</definedName>
    <definedName name="Drain_Table" localSheetId="31">#REF!</definedName>
    <definedName name="Drain_Table" localSheetId="26">#REF!</definedName>
    <definedName name="Drain_Table" localSheetId="38">#REF!</definedName>
    <definedName name="Drain_Table" localSheetId="29">#REF!</definedName>
    <definedName name="Drain_Table" localSheetId="24">#REF!</definedName>
    <definedName name="Drain_Table" localSheetId="32">#REF!</definedName>
    <definedName name="Drain_Table" localSheetId="60">#REF!</definedName>
    <definedName name="Drain_Table" localSheetId="79">#REF!</definedName>
    <definedName name="Drain_Table" localSheetId="6">#REF!</definedName>
    <definedName name="Drain_Table" localSheetId="59">#REF!</definedName>
    <definedName name="Drain_Table" localSheetId="63">#REF!</definedName>
    <definedName name="Drain_Table" localSheetId="86">#REF!</definedName>
    <definedName name="Drain_Table" localSheetId="81">#REF!</definedName>
    <definedName name="Drain_Table" localSheetId="83">#REF!</definedName>
    <definedName name="Drain_Table" localSheetId="7">#REF!</definedName>
    <definedName name="Drain_Table" localSheetId="65">#REF!</definedName>
    <definedName name="Drain_Table" localSheetId="25">#REF!</definedName>
    <definedName name="Drain_Table" localSheetId="30">#REF!</definedName>
    <definedName name="Drain_Table" localSheetId="75">#REF!</definedName>
    <definedName name="Drain_Table" localSheetId="70">#REF!</definedName>
    <definedName name="Drain_Table" localSheetId="68">#REF!</definedName>
    <definedName name="Drain_Table" localSheetId="72">#REF!</definedName>
    <definedName name="Drain_Table" localSheetId="33">#REF!</definedName>
    <definedName name="Drain_Table" localSheetId="55">#REF!</definedName>
    <definedName name="Drain_Table" localSheetId="57">#REF!</definedName>
    <definedName name="Drain_Table" localSheetId="36">#REF!</definedName>
    <definedName name="Drain_Table" localSheetId="8">#REF!</definedName>
    <definedName name="Drain_Table">#REF!</definedName>
    <definedName name="DRainName">'[11]Design Data'!$D$3</definedName>
    <definedName name="Drains_P" localSheetId="3">#REF!</definedName>
    <definedName name="Drains_P" localSheetId="20">#REF!</definedName>
    <definedName name="Drains_P" localSheetId="22">#REF!</definedName>
    <definedName name="Drains_P" localSheetId="23">#REF!</definedName>
    <definedName name="Drains_P" localSheetId="35">#REF!</definedName>
    <definedName name="Drains_P" localSheetId="37">#REF!</definedName>
    <definedName name="Drains_P" localSheetId="39">#REF!</definedName>
    <definedName name="Drains_P" localSheetId="40">#REF!</definedName>
    <definedName name="Drains_P" localSheetId="41">#REF!</definedName>
    <definedName name="Drains_P" localSheetId="42">#REF!</definedName>
    <definedName name="Drains_P" localSheetId="43">#REF!</definedName>
    <definedName name="Drains_P" localSheetId="4">#REF!</definedName>
    <definedName name="Drains_P" localSheetId="44">#REF!</definedName>
    <definedName name="Drains_P" localSheetId="46">#REF!</definedName>
    <definedName name="Drains_P" localSheetId="47">#REF!</definedName>
    <definedName name="Drains_P" localSheetId="48">#REF!</definedName>
    <definedName name="Drains_P" localSheetId="49">#REF!</definedName>
    <definedName name="Drains_P" localSheetId="50">#REF!</definedName>
    <definedName name="Drains_P" localSheetId="52">#REF!</definedName>
    <definedName name="Drains_P" localSheetId="53">#REF!</definedName>
    <definedName name="Drains_P" localSheetId="10">#REF!</definedName>
    <definedName name="Drains_P" localSheetId="12">#REF!</definedName>
    <definedName name="Drains_P" localSheetId="13">#REF!</definedName>
    <definedName name="Drains_P" localSheetId="14">#REF!</definedName>
    <definedName name="Drains_P" localSheetId="16">#REF!</definedName>
    <definedName name="Drains_P" localSheetId="17">#REF!</definedName>
    <definedName name="Drains_P" localSheetId="19">#REF!</definedName>
    <definedName name="Drains_P" localSheetId="76">#REF!</definedName>
    <definedName name="Drains_P" localSheetId="62">#REF!</definedName>
    <definedName name="Drains_P" localSheetId="64">#REF!</definedName>
    <definedName name="Drains_P" localSheetId="74">#REF!</definedName>
    <definedName name="Drains_P" localSheetId="69">#REF!</definedName>
    <definedName name="Drains_P" localSheetId="67">#REF!</definedName>
    <definedName name="Drains_P" localSheetId="71">#REF!</definedName>
    <definedName name="Drains_P" localSheetId="56">#REF!</definedName>
    <definedName name="Drains_P" localSheetId="5">#REF!</definedName>
    <definedName name="Drains_P" localSheetId="28">#REF!</definedName>
    <definedName name="Drains_P" localSheetId="87">#REF!</definedName>
    <definedName name="Drains_P" localSheetId="27">#REF!</definedName>
    <definedName name="Drains_P" localSheetId="77">#REF!</definedName>
    <definedName name="Drains_P" localSheetId="82">#REF!</definedName>
    <definedName name="Drains_P" localSheetId="84">#REF!</definedName>
    <definedName name="Drains_P" localSheetId="89">#REF!</definedName>
    <definedName name="Drains_P" localSheetId="31">#REF!</definedName>
    <definedName name="Drains_P" localSheetId="26">#REF!</definedName>
    <definedName name="Drains_P" localSheetId="38">#REF!</definedName>
    <definedName name="Drains_P" localSheetId="29">#REF!</definedName>
    <definedName name="Drains_P" localSheetId="24">#REF!</definedName>
    <definedName name="Drains_P" localSheetId="32">#REF!</definedName>
    <definedName name="Drains_P" localSheetId="60">#REF!</definedName>
    <definedName name="Drains_P" localSheetId="79">#REF!</definedName>
    <definedName name="Drains_P" localSheetId="6">#REF!</definedName>
    <definedName name="Drains_P" localSheetId="59">#REF!</definedName>
    <definedName name="Drains_P" localSheetId="63">#REF!</definedName>
    <definedName name="Drains_P" localSheetId="86">#REF!</definedName>
    <definedName name="Drains_P" localSheetId="81">#REF!</definedName>
    <definedName name="Drains_P" localSheetId="83">#REF!</definedName>
    <definedName name="Drains_P" localSheetId="7">#REF!</definedName>
    <definedName name="Drains_P" localSheetId="65">#REF!</definedName>
    <definedName name="Drains_P" localSheetId="25">#REF!</definedName>
    <definedName name="Drains_P" localSheetId="30">#REF!</definedName>
    <definedName name="Drains_P" localSheetId="75">#REF!</definedName>
    <definedName name="Drains_P" localSheetId="70">#REF!</definedName>
    <definedName name="Drains_P" localSheetId="68">#REF!</definedName>
    <definedName name="Drains_P" localSheetId="72">#REF!</definedName>
    <definedName name="Drains_P" localSheetId="33">#REF!</definedName>
    <definedName name="Drains_P" localSheetId="55">#REF!</definedName>
    <definedName name="Drains_P" localSheetId="57">#REF!</definedName>
    <definedName name="Drains_P" localSheetId="36">#REF!</definedName>
    <definedName name="Drains_P" localSheetId="8">#REF!</definedName>
    <definedName name="Drains_P">#REF!</definedName>
    <definedName name="Drains_S" localSheetId="3">#REF!</definedName>
    <definedName name="Drains_S" localSheetId="20">#REF!</definedName>
    <definedName name="Drains_S" localSheetId="22">#REF!</definedName>
    <definedName name="Drains_S" localSheetId="23">#REF!</definedName>
    <definedName name="Drains_S" localSheetId="35">#REF!</definedName>
    <definedName name="Drains_S" localSheetId="37">#REF!</definedName>
    <definedName name="Drains_S" localSheetId="39">#REF!</definedName>
    <definedName name="Drains_S" localSheetId="40">#REF!</definedName>
    <definedName name="Drains_S" localSheetId="41">#REF!</definedName>
    <definedName name="Drains_S" localSheetId="42">#REF!</definedName>
    <definedName name="Drains_S" localSheetId="43">#REF!</definedName>
    <definedName name="Drains_S" localSheetId="4">#REF!</definedName>
    <definedName name="Drains_S" localSheetId="44">#REF!</definedName>
    <definedName name="Drains_S" localSheetId="46">#REF!</definedName>
    <definedName name="Drains_S" localSheetId="47">#REF!</definedName>
    <definedName name="Drains_S" localSheetId="48">#REF!</definedName>
    <definedName name="Drains_S" localSheetId="49">#REF!</definedName>
    <definedName name="Drains_S" localSheetId="50">#REF!</definedName>
    <definedName name="Drains_S" localSheetId="52">#REF!</definedName>
    <definedName name="Drains_S" localSheetId="53">#REF!</definedName>
    <definedName name="Drains_S" localSheetId="10">#REF!</definedName>
    <definedName name="Drains_S" localSheetId="12">#REF!</definedName>
    <definedName name="Drains_S" localSheetId="13">#REF!</definedName>
    <definedName name="Drains_S" localSheetId="14">#REF!</definedName>
    <definedName name="Drains_S" localSheetId="16">#REF!</definedName>
    <definedName name="Drains_S" localSheetId="17">#REF!</definedName>
    <definedName name="Drains_S" localSheetId="19">#REF!</definedName>
    <definedName name="Drains_S" localSheetId="76">#REF!</definedName>
    <definedName name="Drains_S" localSheetId="62">#REF!</definedName>
    <definedName name="Drains_S" localSheetId="64">#REF!</definedName>
    <definedName name="Drains_S" localSheetId="74">#REF!</definedName>
    <definedName name="Drains_S" localSheetId="69">#REF!</definedName>
    <definedName name="Drains_S" localSheetId="67">#REF!</definedName>
    <definedName name="Drains_S" localSheetId="71">#REF!</definedName>
    <definedName name="Drains_S" localSheetId="56">#REF!</definedName>
    <definedName name="Drains_S" localSheetId="5">#REF!</definedName>
    <definedName name="Drains_S" localSheetId="28">#REF!</definedName>
    <definedName name="Drains_S" localSheetId="87">#REF!</definedName>
    <definedName name="Drains_S" localSheetId="27">#REF!</definedName>
    <definedName name="Drains_S" localSheetId="77">#REF!</definedName>
    <definedName name="Drains_S" localSheetId="82">#REF!</definedName>
    <definedName name="Drains_S" localSheetId="84">#REF!</definedName>
    <definedName name="Drains_S" localSheetId="89">#REF!</definedName>
    <definedName name="Drains_S" localSheetId="31">#REF!</definedName>
    <definedName name="Drains_S" localSheetId="26">#REF!</definedName>
    <definedName name="Drains_S" localSheetId="38">#REF!</definedName>
    <definedName name="Drains_S" localSheetId="29">#REF!</definedName>
    <definedName name="Drains_S" localSheetId="24">#REF!</definedName>
    <definedName name="Drains_S" localSheetId="32">#REF!</definedName>
    <definedName name="Drains_S" localSheetId="60">#REF!</definedName>
    <definedName name="Drains_S" localSheetId="79">#REF!</definedName>
    <definedName name="Drains_S" localSheetId="6">#REF!</definedName>
    <definedName name="Drains_S" localSheetId="59">#REF!</definedName>
    <definedName name="Drains_S" localSheetId="63">#REF!</definedName>
    <definedName name="Drains_S" localSheetId="86">#REF!</definedName>
    <definedName name="Drains_S" localSheetId="81">#REF!</definedName>
    <definedName name="Drains_S" localSheetId="83">#REF!</definedName>
    <definedName name="Drains_S" localSheetId="7">#REF!</definedName>
    <definedName name="Drains_S" localSheetId="65">#REF!</definedName>
    <definedName name="Drains_S" localSheetId="25">#REF!</definedName>
    <definedName name="Drains_S" localSheetId="30">#REF!</definedName>
    <definedName name="Drains_S" localSheetId="75">#REF!</definedName>
    <definedName name="Drains_S" localSheetId="70">#REF!</definedName>
    <definedName name="Drains_S" localSheetId="68">#REF!</definedName>
    <definedName name="Drains_S" localSheetId="72">#REF!</definedName>
    <definedName name="Drains_S" localSheetId="33">#REF!</definedName>
    <definedName name="Drains_S" localSheetId="55">#REF!</definedName>
    <definedName name="Drains_S" localSheetId="57">#REF!</definedName>
    <definedName name="Drains_S" localSheetId="36">#REF!</definedName>
    <definedName name="Drains_S" localSheetId="8">#REF!</definedName>
    <definedName name="Drains_S">#REF!</definedName>
    <definedName name="Drainx" localSheetId="3">#REF!</definedName>
    <definedName name="Drainx" localSheetId="20">#REF!</definedName>
    <definedName name="Drainx" localSheetId="22">#REF!</definedName>
    <definedName name="Drainx" localSheetId="23">#REF!</definedName>
    <definedName name="Drainx" localSheetId="35">#REF!</definedName>
    <definedName name="Drainx" localSheetId="37">#REF!</definedName>
    <definedName name="Drainx" localSheetId="39">#REF!</definedName>
    <definedName name="Drainx" localSheetId="40">#REF!</definedName>
    <definedName name="Drainx" localSheetId="41">#REF!</definedName>
    <definedName name="Drainx" localSheetId="42">#REF!</definedName>
    <definedName name="Drainx" localSheetId="43">#REF!</definedName>
    <definedName name="Drainx" localSheetId="4">#REF!</definedName>
    <definedName name="Drainx" localSheetId="44">#REF!</definedName>
    <definedName name="Drainx" localSheetId="46">#REF!</definedName>
    <definedName name="Drainx" localSheetId="47">#REF!</definedName>
    <definedName name="Drainx" localSheetId="48">#REF!</definedName>
    <definedName name="Drainx" localSheetId="49">#REF!</definedName>
    <definedName name="Drainx" localSheetId="50">#REF!</definedName>
    <definedName name="Drainx" localSheetId="52">#REF!</definedName>
    <definedName name="Drainx" localSheetId="53">#REF!</definedName>
    <definedName name="Drainx" localSheetId="10">#REF!</definedName>
    <definedName name="Drainx" localSheetId="12">#REF!</definedName>
    <definedName name="Drainx" localSheetId="13">#REF!</definedName>
    <definedName name="Drainx" localSheetId="14">#REF!</definedName>
    <definedName name="Drainx" localSheetId="16">#REF!</definedName>
    <definedName name="Drainx" localSheetId="17">#REF!</definedName>
    <definedName name="Drainx" localSheetId="19">#REF!</definedName>
    <definedName name="Drainx" localSheetId="76">#REF!</definedName>
    <definedName name="Drainx" localSheetId="62">#REF!</definedName>
    <definedName name="Drainx" localSheetId="64">#REF!</definedName>
    <definedName name="Drainx" localSheetId="74">#REF!</definedName>
    <definedName name="Drainx" localSheetId="69">#REF!</definedName>
    <definedName name="Drainx" localSheetId="67">#REF!</definedName>
    <definedName name="Drainx" localSheetId="71">#REF!</definedName>
    <definedName name="Drainx" localSheetId="56">#REF!</definedName>
    <definedName name="Drainx" localSheetId="5">#REF!</definedName>
    <definedName name="Drainx" localSheetId="28">#REF!</definedName>
    <definedName name="Drainx" localSheetId="87">#REF!</definedName>
    <definedName name="Drainx" localSheetId="27">#REF!</definedName>
    <definedName name="Drainx" localSheetId="77">#REF!</definedName>
    <definedName name="Drainx" localSheetId="82">#REF!</definedName>
    <definedName name="Drainx" localSheetId="84">#REF!</definedName>
    <definedName name="Drainx" localSheetId="89">#REF!</definedName>
    <definedName name="Drainx" localSheetId="31">#REF!</definedName>
    <definedName name="Drainx" localSheetId="26">#REF!</definedName>
    <definedName name="Drainx" localSheetId="38">#REF!</definedName>
    <definedName name="Drainx" localSheetId="29">#REF!</definedName>
    <definedName name="Drainx" localSheetId="24">#REF!</definedName>
    <definedName name="Drainx" localSheetId="32">#REF!</definedName>
    <definedName name="Drainx" localSheetId="60">#REF!</definedName>
    <definedName name="Drainx" localSheetId="79">#REF!</definedName>
    <definedName name="Drainx" localSheetId="6">#REF!</definedName>
    <definedName name="Drainx" localSheetId="59">#REF!</definedName>
    <definedName name="Drainx" localSheetId="63">#REF!</definedName>
    <definedName name="Drainx" localSheetId="86">#REF!</definedName>
    <definedName name="Drainx" localSheetId="81">#REF!</definedName>
    <definedName name="Drainx" localSheetId="83">#REF!</definedName>
    <definedName name="Drainx" localSheetId="7">#REF!</definedName>
    <definedName name="Drainx" localSheetId="65">#REF!</definedName>
    <definedName name="Drainx" localSheetId="25">#REF!</definedName>
    <definedName name="Drainx" localSheetId="30">#REF!</definedName>
    <definedName name="Drainx" localSheetId="75">#REF!</definedName>
    <definedName name="Drainx" localSheetId="70">#REF!</definedName>
    <definedName name="Drainx" localSheetId="68">#REF!</definedName>
    <definedName name="Drainx" localSheetId="72">#REF!</definedName>
    <definedName name="Drainx" localSheetId="33">#REF!</definedName>
    <definedName name="Drainx" localSheetId="55">#REF!</definedName>
    <definedName name="Drainx" localSheetId="57">#REF!</definedName>
    <definedName name="Drainx" localSheetId="36">#REF!</definedName>
    <definedName name="Drainx" localSheetId="8">#REF!</definedName>
    <definedName name="Drainx">#REF!</definedName>
    <definedName name="dsd">#REF!</definedName>
    <definedName name="dsgdrshgehyedhy">#REF!</definedName>
    <definedName name="DT">#REF!</definedName>
    <definedName name="E">#REF!</definedName>
    <definedName name="eee">#REF!</definedName>
    <definedName name="eeed">#REF!</definedName>
    <definedName name="etyrt">#REF!</definedName>
    <definedName name="F">#REF!</definedName>
    <definedName name="fa">'[5]Input Rates'!$A$88:$E$96</definedName>
    <definedName name="FF">#REF!</definedName>
    <definedName name="fgggggggggggggggggg">#REF!</definedName>
    <definedName name="fhdsfhdahf">#REF!</definedName>
    <definedName name="ftee">'[5]Input Rates'!$A$98:$E$110</definedName>
    <definedName name="FTFYF">#REF!</definedName>
    <definedName name="G">#REF!</definedName>
    <definedName name="GF">#REF!</definedName>
    <definedName name="gfdyurturtfiuytiytioed">#REF!</definedName>
    <definedName name="gfjtgfrjgj">#REF!</definedName>
    <definedName name="gpcd">#REF!</definedName>
    <definedName name="gs">#REF!</definedName>
    <definedName name="h">'[10]Hyd. Statement'!#REF!</definedName>
    <definedName name="hfgjfjgf">#REF!</definedName>
    <definedName name="hh">#REF!</definedName>
    <definedName name="hhh">#N/A</definedName>
    <definedName name="hhhhhhhhhhhhhh">#REF!</definedName>
    <definedName name="hkjlkuykhvj">#REF!</definedName>
    <definedName name="household">#REF!</definedName>
    <definedName name="INFO">#REF!</definedName>
    <definedName name="items">'[7]Concrete '!$M$18:$O$44</definedName>
    <definedName name="j" hidden="1">#REF!</definedName>
    <definedName name="joijijiji">#REF!</definedName>
    <definedName name="khgkhgk">#REF!</definedName>
    <definedName name="L">#REF!</definedName>
    <definedName name="L_1">#REF!</definedName>
    <definedName name="L_10">#REF!</definedName>
    <definedName name="L_11">#REF!</definedName>
    <definedName name="L_12">#REF!</definedName>
    <definedName name="L_13">#REF!</definedName>
    <definedName name="L_14">#REF!</definedName>
    <definedName name="L_15">#REF!</definedName>
    <definedName name="L_16">'[12]B-RATE'!$D$42</definedName>
    <definedName name="L_2">#REF!</definedName>
    <definedName name="L_3">#REF!</definedName>
    <definedName name="L_4">#REF!</definedName>
    <definedName name="L_5">#REF!</definedName>
    <definedName name="L_6">#REF!</definedName>
    <definedName name="L_7">#REF!</definedName>
    <definedName name="L_8">#REF!</definedName>
    <definedName name="L_9">#REF!</definedName>
    <definedName name="Latrines_P" localSheetId="3">#REF!</definedName>
    <definedName name="Latrines_P" localSheetId="20">#REF!</definedName>
    <definedName name="Latrines_P" localSheetId="22">#REF!</definedName>
    <definedName name="Latrines_P" localSheetId="23">#REF!</definedName>
    <definedName name="Latrines_P" localSheetId="35">#REF!</definedName>
    <definedName name="Latrines_P" localSheetId="37">#REF!</definedName>
    <definedName name="Latrines_P" localSheetId="39">#REF!</definedName>
    <definedName name="Latrines_P" localSheetId="40">#REF!</definedName>
    <definedName name="Latrines_P" localSheetId="41">#REF!</definedName>
    <definedName name="Latrines_P" localSheetId="42">#REF!</definedName>
    <definedName name="Latrines_P" localSheetId="43">#REF!</definedName>
    <definedName name="Latrines_P" localSheetId="4">#REF!</definedName>
    <definedName name="Latrines_P" localSheetId="44">#REF!</definedName>
    <definedName name="Latrines_P" localSheetId="46">#REF!</definedName>
    <definedName name="Latrines_P" localSheetId="47">#REF!</definedName>
    <definedName name="Latrines_P" localSheetId="48">#REF!</definedName>
    <definedName name="Latrines_P" localSheetId="49">#REF!</definedName>
    <definedName name="Latrines_P" localSheetId="50">#REF!</definedName>
    <definedName name="Latrines_P" localSheetId="52">#REF!</definedName>
    <definedName name="Latrines_P" localSheetId="53">#REF!</definedName>
    <definedName name="Latrines_P" localSheetId="10">#REF!</definedName>
    <definedName name="Latrines_P" localSheetId="12">#REF!</definedName>
    <definedName name="Latrines_P" localSheetId="13">#REF!</definedName>
    <definedName name="Latrines_P" localSheetId="14">#REF!</definedName>
    <definedName name="Latrines_P" localSheetId="16">#REF!</definedName>
    <definedName name="Latrines_P" localSheetId="17">#REF!</definedName>
    <definedName name="Latrines_P" localSheetId="19">#REF!</definedName>
    <definedName name="Latrines_P" localSheetId="76">#REF!</definedName>
    <definedName name="Latrines_P" localSheetId="62">#REF!</definedName>
    <definedName name="Latrines_P" localSheetId="64">#REF!</definedName>
    <definedName name="Latrines_P" localSheetId="74">#REF!</definedName>
    <definedName name="Latrines_P" localSheetId="69">#REF!</definedName>
    <definedName name="Latrines_P" localSheetId="67">#REF!</definedName>
    <definedName name="Latrines_P" localSheetId="71">#REF!</definedName>
    <definedName name="Latrines_P" localSheetId="56">#REF!</definedName>
    <definedName name="Latrines_P" localSheetId="5">#REF!</definedName>
    <definedName name="Latrines_P" localSheetId="28">#REF!</definedName>
    <definedName name="Latrines_P" localSheetId="87">#REF!</definedName>
    <definedName name="Latrines_P" localSheetId="27">#REF!</definedName>
    <definedName name="Latrines_P" localSheetId="77">#REF!</definedName>
    <definedName name="Latrines_P" localSheetId="82">#REF!</definedName>
    <definedName name="Latrines_P" localSheetId="84">#REF!</definedName>
    <definedName name="Latrines_P" localSheetId="89">#REF!</definedName>
    <definedName name="Latrines_P" localSheetId="31">#REF!</definedName>
    <definedName name="Latrines_P" localSheetId="26">#REF!</definedName>
    <definedName name="Latrines_P" localSheetId="38">#REF!</definedName>
    <definedName name="Latrines_P" localSheetId="29">#REF!</definedName>
    <definedName name="Latrines_P" localSheetId="24">#REF!</definedName>
    <definedName name="Latrines_P" localSheetId="32">#REF!</definedName>
    <definedName name="Latrines_P" localSheetId="60">#REF!</definedName>
    <definedName name="Latrines_P" localSheetId="79">#REF!</definedName>
    <definedName name="Latrines_P" localSheetId="6">#REF!</definedName>
    <definedName name="Latrines_P" localSheetId="59">#REF!</definedName>
    <definedName name="Latrines_P" localSheetId="63">#REF!</definedName>
    <definedName name="Latrines_P" localSheetId="86">#REF!</definedName>
    <definedName name="Latrines_P" localSheetId="81">#REF!</definedName>
    <definedName name="Latrines_P" localSheetId="83">#REF!</definedName>
    <definedName name="Latrines_P" localSheetId="7">#REF!</definedName>
    <definedName name="Latrines_P" localSheetId="65">#REF!</definedName>
    <definedName name="Latrines_P" localSheetId="25">#REF!</definedName>
    <definedName name="Latrines_P" localSheetId="30">#REF!</definedName>
    <definedName name="Latrines_P" localSheetId="75">#REF!</definedName>
    <definedName name="Latrines_P" localSheetId="70">#REF!</definedName>
    <definedName name="Latrines_P" localSheetId="68">#REF!</definedName>
    <definedName name="Latrines_P" localSheetId="72">#REF!</definedName>
    <definedName name="Latrines_P" localSheetId="33">#REF!</definedName>
    <definedName name="Latrines_P" localSheetId="55">#REF!</definedName>
    <definedName name="Latrines_P" localSheetId="57">#REF!</definedName>
    <definedName name="Latrines_P" localSheetId="36">#REF!</definedName>
    <definedName name="Latrines_P" localSheetId="8">#REF!</definedName>
    <definedName name="Latrines_P">#REF!</definedName>
    <definedName name="Latrines_S" localSheetId="3">#REF!</definedName>
    <definedName name="Latrines_S" localSheetId="20">#REF!</definedName>
    <definedName name="Latrines_S" localSheetId="22">#REF!</definedName>
    <definedName name="Latrines_S" localSheetId="23">#REF!</definedName>
    <definedName name="Latrines_S" localSheetId="35">#REF!</definedName>
    <definedName name="Latrines_S" localSheetId="37">#REF!</definedName>
    <definedName name="Latrines_S" localSheetId="39">#REF!</definedName>
    <definedName name="Latrines_S" localSheetId="40">#REF!</definedName>
    <definedName name="Latrines_S" localSheetId="41">#REF!</definedName>
    <definedName name="Latrines_S" localSheetId="42">#REF!</definedName>
    <definedName name="Latrines_S" localSheetId="43">#REF!</definedName>
    <definedName name="Latrines_S" localSheetId="4">#REF!</definedName>
    <definedName name="Latrines_S" localSheetId="44">#REF!</definedName>
    <definedName name="Latrines_S" localSheetId="46">#REF!</definedName>
    <definedName name="Latrines_S" localSheetId="47">#REF!</definedName>
    <definedName name="Latrines_S" localSheetId="48">#REF!</definedName>
    <definedName name="Latrines_S" localSheetId="49">#REF!</definedName>
    <definedName name="Latrines_S" localSheetId="50">#REF!</definedName>
    <definedName name="Latrines_S" localSheetId="52">#REF!</definedName>
    <definedName name="Latrines_S" localSheetId="53">#REF!</definedName>
    <definedName name="Latrines_S" localSheetId="10">#REF!</definedName>
    <definedName name="Latrines_S" localSheetId="12">#REF!</definedName>
    <definedName name="Latrines_S" localSheetId="13">#REF!</definedName>
    <definedName name="Latrines_S" localSheetId="14">#REF!</definedName>
    <definedName name="Latrines_S" localSheetId="16">#REF!</definedName>
    <definedName name="Latrines_S" localSheetId="17">#REF!</definedName>
    <definedName name="Latrines_S" localSheetId="19">#REF!</definedName>
    <definedName name="Latrines_S" localSheetId="76">#REF!</definedName>
    <definedName name="Latrines_S" localSheetId="62">#REF!</definedName>
    <definedName name="Latrines_S" localSheetId="64">#REF!</definedName>
    <definedName name="Latrines_S" localSheetId="74">#REF!</definedName>
    <definedName name="Latrines_S" localSheetId="69">#REF!</definedName>
    <definedName name="Latrines_S" localSheetId="67">#REF!</definedName>
    <definedName name="Latrines_S" localSheetId="71">#REF!</definedName>
    <definedName name="Latrines_S" localSheetId="56">#REF!</definedName>
    <definedName name="Latrines_S" localSheetId="5">#REF!</definedName>
    <definedName name="Latrines_S" localSheetId="28">#REF!</definedName>
    <definedName name="Latrines_S" localSheetId="87">#REF!</definedName>
    <definedName name="Latrines_S" localSheetId="27">#REF!</definedName>
    <definedName name="Latrines_S" localSheetId="77">#REF!</definedName>
    <definedName name="Latrines_S" localSheetId="82">#REF!</definedName>
    <definedName name="Latrines_S" localSheetId="84">#REF!</definedName>
    <definedName name="Latrines_S" localSheetId="89">#REF!</definedName>
    <definedName name="Latrines_S" localSheetId="31">#REF!</definedName>
    <definedName name="Latrines_S" localSheetId="26">#REF!</definedName>
    <definedName name="Latrines_S" localSheetId="38">#REF!</definedName>
    <definedName name="Latrines_S" localSheetId="29">#REF!</definedName>
    <definedName name="Latrines_S" localSheetId="24">#REF!</definedName>
    <definedName name="Latrines_S" localSheetId="32">#REF!</definedName>
    <definedName name="Latrines_S" localSheetId="60">#REF!</definedName>
    <definedName name="Latrines_S" localSheetId="79">#REF!</definedName>
    <definedName name="Latrines_S" localSheetId="6">#REF!</definedName>
    <definedName name="Latrines_S" localSheetId="59">#REF!</definedName>
    <definedName name="Latrines_S" localSheetId="63">#REF!</definedName>
    <definedName name="Latrines_S" localSheetId="86">#REF!</definedName>
    <definedName name="Latrines_S" localSheetId="81">#REF!</definedName>
    <definedName name="Latrines_S" localSheetId="83">#REF!</definedName>
    <definedName name="Latrines_S" localSheetId="7">#REF!</definedName>
    <definedName name="Latrines_S" localSheetId="65">#REF!</definedName>
    <definedName name="Latrines_S" localSheetId="25">#REF!</definedName>
    <definedName name="Latrines_S" localSheetId="30">#REF!</definedName>
    <definedName name="Latrines_S" localSheetId="75">#REF!</definedName>
    <definedName name="Latrines_S" localSheetId="70">#REF!</definedName>
    <definedName name="Latrines_S" localSheetId="68">#REF!</definedName>
    <definedName name="Latrines_S" localSheetId="72">#REF!</definedName>
    <definedName name="Latrines_S" localSheetId="33">#REF!</definedName>
    <definedName name="Latrines_S" localSheetId="55">#REF!</definedName>
    <definedName name="Latrines_S" localSheetId="57">#REF!</definedName>
    <definedName name="Latrines_S" localSheetId="36">#REF!</definedName>
    <definedName name="Latrines_S" localSheetId="8">#REF!</definedName>
    <definedName name="Latrines_S">#REF!</definedName>
    <definedName name="lk">#REF!</definedName>
    <definedName name="llllllllllll">#REF!</definedName>
    <definedName name="LP">#REF!</definedName>
    <definedName name="lpcd">#REF!</definedName>
    <definedName name="LPDC">'[10]Hyd. Statement'!#REF!</definedName>
    <definedName name="lpokopkmopmom">#REF!</definedName>
    <definedName name="M">#REF!</definedName>
    <definedName name="M_1">#REF!</definedName>
    <definedName name="M_10">#REF!</definedName>
    <definedName name="M_11">#REF!</definedName>
    <definedName name="M_12">#REF!</definedName>
    <definedName name="M_13">#REF!</definedName>
    <definedName name="M_14">#REF!</definedName>
    <definedName name="M_15">#REF!</definedName>
    <definedName name="M_16">#REF!</definedName>
    <definedName name="M_17">#REF!</definedName>
    <definedName name="M_18">#REF!</definedName>
    <definedName name="M_19">#REF!</definedName>
    <definedName name="M_2">#REF!</definedName>
    <definedName name="M_20">#REF!</definedName>
    <definedName name="M_3">#REF!</definedName>
    <definedName name="M_4">#REF!</definedName>
    <definedName name="M_5">#REF!</definedName>
    <definedName name="M_6">#REF!</definedName>
    <definedName name="M_7">#REF!</definedName>
    <definedName name="M_8">#REF!</definedName>
    <definedName name="M_8a">#REF!</definedName>
    <definedName name="M_9">#REF!</definedName>
    <definedName name="Major_Rds_P" localSheetId="3">#REF!</definedName>
    <definedName name="Major_Rds_P" localSheetId="20">#REF!</definedName>
    <definedName name="Major_Rds_P" localSheetId="22">#REF!</definedName>
    <definedName name="Major_Rds_P" localSheetId="23">#REF!</definedName>
    <definedName name="Major_Rds_P" localSheetId="35">#REF!</definedName>
    <definedName name="Major_Rds_P" localSheetId="37">#REF!</definedName>
    <definedName name="Major_Rds_P" localSheetId="39">#REF!</definedName>
    <definedName name="Major_Rds_P" localSheetId="40">#REF!</definedName>
    <definedName name="Major_Rds_P" localSheetId="41">#REF!</definedName>
    <definedName name="Major_Rds_P" localSheetId="42">#REF!</definedName>
    <definedName name="Major_Rds_P" localSheetId="43">#REF!</definedName>
    <definedName name="Major_Rds_P" localSheetId="4">#REF!</definedName>
    <definedName name="Major_Rds_P" localSheetId="44">#REF!</definedName>
    <definedName name="Major_Rds_P" localSheetId="46">#REF!</definedName>
    <definedName name="Major_Rds_P" localSheetId="47">#REF!</definedName>
    <definedName name="Major_Rds_P" localSheetId="48">#REF!</definedName>
    <definedName name="Major_Rds_P" localSheetId="49">#REF!</definedName>
    <definedName name="Major_Rds_P" localSheetId="50">#REF!</definedName>
    <definedName name="Major_Rds_P" localSheetId="52">#REF!</definedName>
    <definedName name="Major_Rds_P" localSheetId="53">#REF!</definedName>
    <definedName name="Major_Rds_P" localSheetId="10">#REF!</definedName>
    <definedName name="Major_Rds_P" localSheetId="12">#REF!</definedName>
    <definedName name="Major_Rds_P" localSheetId="13">#REF!</definedName>
    <definedName name="Major_Rds_P" localSheetId="14">#REF!</definedName>
    <definedName name="Major_Rds_P" localSheetId="16">#REF!</definedName>
    <definedName name="Major_Rds_P" localSheetId="17">#REF!</definedName>
    <definedName name="Major_Rds_P" localSheetId="19">#REF!</definedName>
    <definedName name="Major_Rds_P" localSheetId="76">#REF!</definedName>
    <definedName name="Major_Rds_P" localSheetId="62">#REF!</definedName>
    <definedName name="Major_Rds_P" localSheetId="64">#REF!</definedName>
    <definedName name="Major_Rds_P" localSheetId="74">#REF!</definedName>
    <definedName name="Major_Rds_P" localSheetId="69">#REF!</definedName>
    <definedName name="Major_Rds_P" localSheetId="67">#REF!</definedName>
    <definedName name="Major_Rds_P" localSheetId="71">#REF!</definedName>
    <definedName name="Major_Rds_P" localSheetId="56">#REF!</definedName>
    <definedName name="Major_Rds_P" localSheetId="5">#REF!</definedName>
    <definedName name="Major_Rds_P" localSheetId="28">#REF!</definedName>
    <definedName name="Major_Rds_P" localSheetId="87">#REF!</definedName>
    <definedName name="Major_Rds_P" localSheetId="27">#REF!</definedName>
    <definedName name="Major_Rds_P" localSheetId="77">#REF!</definedName>
    <definedName name="Major_Rds_P" localSheetId="82">#REF!</definedName>
    <definedName name="Major_Rds_P" localSheetId="84">#REF!</definedName>
    <definedName name="Major_Rds_P" localSheetId="89">#REF!</definedName>
    <definedName name="Major_Rds_P" localSheetId="31">#REF!</definedName>
    <definedName name="Major_Rds_P" localSheetId="26">#REF!</definedName>
    <definedName name="Major_Rds_P" localSheetId="38">#REF!</definedName>
    <definedName name="Major_Rds_P" localSheetId="29">#REF!</definedName>
    <definedName name="Major_Rds_P" localSheetId="24">#REF!</definedName>
    <definedName name="Major_Rds_P" localSheetId="32">#REF!</definedName>
    <definedName name="Major_Rds_P" localSheetId="60">#REF!</definedName>
    <definedName name="Major_Rds_P" localSheetId="79">#REF!</definedName>
    <definedName name="Major_Rds_P" localSheetId="6">#REF!</definedName>
    <definedName name="Major_Rds_P" localSheetId="59">#REF!</definedName>
    <definedName name="Major_Rds_P" localSheetId="63">#REF!</definedName>
    <definedName name="Major_Rds_P" localSheetId="86">#REF!</definedName>
    <definedName name="Major_Rds_P" localSheetId="81">#REF!</definedName>
    <definedName name="Major_Rds_P" localSheetId="83">#REF!</definedName>
    <definedName name="Major_Rds_P" localSheetId="7">#REF!</definedName>
    <definedName name="Major_Rds_P" localSheetId="65">#REF!</definedName>
    <definedName name="Major_Rds_P" localSheetId="25">#REF!</definedName>
    <definedName name="Major_Rds_P" localSheetId="30">#REF!</definedName>
    <definedName name="Major_Rds_P" localSheetId="75">#REF!</definedName>
    <definedName name="Major_Rds_P" localSheetId="70">#REF!</definedName>
    <definedName name="Major_Rds_P" localSheetId="68">#REF!</definedName>
    <definedName name="Major_Rds_P" localSheetId="72">#REF!</definedName>
    <definedName name="Major_Rds_P" localSheetId="33">#REF!</definedName>
    <definedName name="Major_Rds_P" localSheetId="55">#REF!</definedName>
    <definedName name="Major_Rds_P" localSheetId="57">#REF!</definedName>
    <definedName name="Major_Rds_P" localSheetId="36">#REF!</definedName>
    <definedName name="Major_Rds_P" localSheetId="8">#REF!</definedName>
    <definedName name="Major_Rds_P">#REF!</definedName>
    <definedName name="Major_Rds_S" localSheetId="3">#REF!</definedName>
    <definedName name="Major_Rds_S" localSheetId="20">#REF!</definedName>
    <definedName name="Major_Rds_S" localSheetId="22">#REF!</definedName>
    <definedName name="Major_Rds_S" localSheetId="23">#REF!</definedName>
    <definedName name="Major_Rds_S" localSheetId="35">#REF!</definedName>
    <definedName name="Major_Rds_S" localSheetId="37">#REF!</definedName>
    <definedName name="Major_Rds_S" localSheetId="39">#REF!</definedName>
    <definedName name="Major_Rds_S" localSheetId="40">#REF!</definedName>
    <definedName name="Major_Rds_S" localSheetId="41">#REF!</definedName>
    <definedName name="Major_Rds_S" localSheetId="42">#REF!</definedName>
    <definedName name="Major_Rds_S" localSheetId="43">#REF!</definedName>
    <definedName name="Major_Rds_S" localSheetId="4">#REF!</definedName>
    <definedName name="Major_Rds_S" localSheetId="44">#REF!</definedName>
    <definedName name="Major_Rds_S" localSheetId="46">#REF!</definedName>
    <definedName name="Major_Rds_S" localSheetId="47">#REF!</definedName>
    <definedName name="Major_Rds_S" localSheetId="48">#REF!</definedName>
    <definedName name="Major_Rds_S" localSheetId="49">#REF!</definedName>
    <definedName name="Major_Rds_S" localSheetId="50">#REF!</definedName>
    <definedName name="Major_Rds_S" localSheetId="52">#REF!</definedName>
    <definedName name="Major_Rds_S" localSheetId="53">#REF!</definedName>
    <definedName name="Major_Rds_S" localSheetId="10">#REF!</definedName>
    <definedName name="Major_Rds_S" localSheetId="12">#REF!</definedName>
    <definedName name="Major_Rds_S" localSheetId="13">#REF!</definedName>
    <definedName name="Major_Rds_S" localSheetId="14">#REF!</definedName>
    <definedName name="Major_Rds_S" localSheetId="16">#REF!</definedName>
    <definedName name="Major_Rds_S" localSheetId="17">#REF!</definedName>
    <definedName name="Major_Rds_S" localSheetId="19">#REF!</definedName>
    <definedName name="Major_Rds_S" localSheetId="76">#REF!</definedName>
    <definedName name="Major_Rds_S" localSheetId="62">#REF!</definedName>
    <definedName name="Major_Rds_S" localSheetId="64">#REF!</definedName>
    <definedName name="Major_Rds_S" localSheetId="74">#REF!</definedName>
    <definedName name="Major_Rds_S" localSheetId="69">#REF!</definedName>
    <definedName name="Major_Rds_S" localSheetId="67">#REF!</definedName>
    <definedName name="Major_Rds_S" localSheetId="71">#REF!</definedName>
    <definedName name="Major_Rds_S" localSheetId="56">#REF!</definedName>
    <definedName name="Major_Rds_S" localSheetId="5">#REF!</definedName>
    <definedName name="Major_Rds_S" localSheetId="28">#REF!</definedName>
    <definedName name="Major_Rds_S" localSheetId="87">#REF!</definedName>
    <definedName name="Major_Rds_S" localSheetId="27">#REF!</definedName>
    <definedName name="Major_Rds_S" localSheetId="77">#REF!</definedName>
    <definedName name="Major_Rds_S" localSheetId="82">#REF!</definedName>
    <definedName name="Major_Rds_S" localSheetId="84">#REF!</definedName>
    <definedName name="Major_Rds_S" localSheetId="89">#REF!</definedName>
    <definedName name="Major_Rds_S" localSheetId="31">#REF!</definedName>
    <definedName name="Major_Rds_S" localSheetId="26">#REF!</definedName>
    <definedName name="Major_Rds_S" localSheetId="38">#REF!</definedName>
    <definedName name="Major_Rds_S" localSheetId="29">#REF!</definedName>
    <definedName name="Major_Rds_S" localSheetId="24">#REF!</definedName>
    <definedName name="Major_Rds_S" localSheetId="32">#REF!</definedName>
    <definedName name="Major_Rds_S" localSheetId="60">#REF!</definedName>
    <definedName name="Major_Rds_S" localSheetId="79">#REF!</definedName>
    <definedName name="Major_Rds_S" localSheetId="6">#REF!</definedName>
    <definedName name="Major_Rds_S" localSheetId="59">#REF!</definedName>
    <definedName name="Major_Rds_S" localSheetId="63">#REF!</definedName>
    <definedName name="Major_Rds_S" localSheetId="86">#REF!</definedName>
    <definedName name="Major_Rds_S" localSheetId="81">#REF!</definedName>
    <definedName name="Major_Rds_S" localSheetId="83">#REF!</definedName>
    <definedName name="Major_Rds_S" localSheetId="7">#REF!</definedName>
    <definedName name="Major_Rds_S" localSheetId="65">#REF!</definedName>
    <definedName name="Major_Rds_S" localSheetId="25">#REF!</definedName>
    <definedName name="Major_Rds_S" localSheetId="30">#REF!</definedName>
    <definedName name="Major_Rds_S" localSheetId="75">#REF!</definedName>
    <definedName name="Major_Rds_S" localSheetId="70">#REF!</definedName>
    <definedName name="Major_Rds_S" localSheetId="68">#REF!</definedName>
    <definedName name="Major_Rds_S" localSheetId="72">#REF!</definedName>
    <definedName name="Major_Rds_S" localSheetId="33">#REF!</definedName>
    <definedName name="Major_Rds_S" localSheetId="55">#REF!</definedName>
    <definedName name="Major_Rds_S" localSheetId="57">#REF!</definedName>
    <definedName name="Major_Rds_S" localSheetId="36">#REF!</definedName>
    <definedName name="Major_Rds_S" localSheetId="8">#REF!</definedName>
    <definedName name="Major_Rds_S">#REF!</definedName>
    <definedName name="manhole">#REF!</definedName>
    <definedName name="MH">'[13]Manhol Backup Calc'!$C$16:$AJ$31</definedName>
    <definedName name="Minor_Rds_P" localSheetId="3">#REF!</definedName>
    <definedName name="Minor_Rds_P" localSheetId="20">#REF!</definedName>
    <definedName name="Minor_Rds_P" localSheetId="22">#REF!</definedName>
    <definedName name="Minor_Rds_P" localSheetId="23">#REF!</definedName>
    <definedName name="Minor_Rds_P" localSheetId="35">#REF!</definedName>
    <definedName name="Minor_Rds_P" localSheetId="37">#REF!</definedName>
    <definedName name="Minor_Rds_P" localSheetId="39">#REF!</definedName>
    <definedName name="Minor_Rds_P" localSheetId="40">#REF!</definedName>
    <definedName name="Minor_Rds_P" localSheetId="41">#REF!</definedName>
    <definedName name="Minor_Rds_P" localSheetId="42">#REF!</definedName>
    <definedName name="Minor_Rds_P" localSheetId="43">#REF!</definedName>
    <definedName name="Minor_Rds_P" localSheetId="4">#REF!</definedName>
    <definedName name="Minor_Rds_P" localSheetId="44">#REF!</definedName>
    <definedName name="Minor_Rds_P" localSheetId="46">#REF!</definedName>
    <definedName name="Minor_Rds_P" localSheetId="47">#REF!</definedName>
    <definedName name="Minor_Rds_P" localSheetId="48">#REF!</definedName>
    <definedName name="Minor_Rds_P" localSheetId="49">#REF!</definedName>
    <definedName name="Minor_Rds_P" localSheetId="50">#REF!</definedName>
    <definedName name="Minor_Rds_P" localSheetId="52">#REF!</definedName>
    <definedName name="Minor_Rds_P" localSheetId="53">#REF!</definedName>
    <definedName name="Minor_Rds_P" localSheetId="10">#REF!</definedName>
    <definedName name="Minor_Rds_P" localSheetId="12">#REF!</definedName>
    <definedName name="Minor_Rds_P" localSheetId="13">#REF!</definedName>
    <definedName name="Minor_Rds_P" localSheetId="14">#REF!</definedName>
    <definedName name="Minor_Rds_P" localSheetId="16">#REF!</definedName>
    <definedName name="Minor_Rds_P" localSheetId="17">#REF!</definedName>
    <definedName name="Minor_Rds_P" localSheetId="19">#REF!</definedName>
    <definedName name="Minor_Rds_P" localSheetId="76">#REF!</definedName>
    <definedName name="Minor_Rds_P" localSheetId="62">#REF!</definedName>
    <definedName name="Minor_Rds_P" localSheetId="64">#REF!</definedName>
    <definedName name="Minor_Rds_P" localSheetId="74">#REF!</definedName>
    <definedName name="Minor_Rds_P" localSheetId="69">#REF!</definedName>
    <definedName name="Minor_Rds_P" localSheetId="67">#REF!</definedName>
    <definedName name="Minor_Rds_P" localSheetId="71">#REF!</definedName>
    <definedName name="Minor_Rds_P" localSheetId="56">#REF!</definedName>
    <definedName name="Minor_Rds_P" localSheetId="5">#REF!</definedName>
    <definedName name="Minor_Rds_P" localSheetId="28">#REF!</definedName>
    <definedName name="Minor_Rds_P" localSheetId="87">#REF!</definedName>
    <definedName name="Minor_Rds_P" localSheetId="27">#REF!</definedName>
    <definedName name="Minor_Rds_P" localSheetId="77">#REF!</definedName>
    <definedName name="Minor_Rds_P" localSheetId="82">#REF!</definedName>
    <definedName name="Minor_Rds_P" localSheetId="84">#REF!</definedName>
    <definedName name="Minor_Rds_P" localSheetId="89">#REF!</definedName>
    <definedName name="Minor_Rds_P" localSheetId="31">#REF!</definedName>
    <definedName name="Minor_Rds_P" localSheetId="26">#REF!</definedName>
    <definedName name="Minor_Rds_P" localSheetId="38">#REF!</definedName>
    <definedName name="Minor_Rds_P" localSheetId="29">#REF!</definedName>
    <definedName name="Minor_Rds_P" localSheetId="24">#REF!</definedName>
    <definedName name="Minor_Rds_P" localSheetId="32">#REF!</definedName>
    <definedName name="Minor_Rds_P" localSheetId="60">#REF!</definedName>
    <definedName name="Minor_Rds_P" localSheetId="79">#REF!</definedName>
    <definedName name="Minor_Rds_P" localSheetId="6">#REF!</definedName>
    <definedName name="Minor_Rds_P" localSheetId="59">#REF!</definedName>
    <definedName name="Minor_Rds_P" localSheetId="63">#REF!</definedName>
    <definedName name="Minor_Rds_P" localSheetId="86">#REF!</definedName>
    <definedName name="Minor_Rds_P" localSheetId="81">#REF!</definedName>
    <definedName name="Minor_Rds_P" localSheetId="83">#REF!</definedName>
    <definedName name="Minor_Rds_P" localSheetId="7">#REF!</definedName>
    <definedName name="Minor_Rds_P" localSheetId="65">#REF!</definedName>
    <definedName name="Minor_Rds_P" localSheetId="25">#REF!</definedName>
    <definedName name="Minor_Rds_P" localSheetId="30">#REF!</definedName>
    <definedName name="Minor_Rds_P" localSheetId="75">#REF!</definedName>
    <definedName name="Minor_Rds_P" localSheetId="70">#REF!</definedName>
    <definedName name="Minor_Rds_P" localSheetId="68">#REF!</definedName>
    <definedName name="Minor_Rds_P" localSheetId="72">#REF!</definedName>
    <definedName name="Minor_Rds_P" localSheetId="33">#REF!</definedName>
    <definedName name="Minor_Rds_P" localSheetId="55">#REF!</definedName>
    <definedName name="Minor_Rds_P" localSheetId="57">#REF!</definedName>
    <definedName name="Minor_Rds_P" localSheetId="36">#REF!</definedName>
    <definedName name="Minor_Rds_P" localSheetId="8">#REF!</definedName>
    <definedName name="Minor_Rds_P">#REF!</definedName>
    <definedName name="Minor_Rds_S" localSheetId="3">#REF!</definedName>
    <definedName name="Minor_Rds_S" localSheetId="20">#REF!</definedName>
    <definedName name="Minor_Rds_S" localSheetId="22">#REF!</definedName>
    <definedName name="Minor_Rds_S" localSheetId="23">#REF!</definedName>
    <definedName name="Minor_Rds_S" localSheetId="35">#REF!</definedName>
    <definedName name="Minor_Rds_S" localSheetId="37">#REF!</definedName>
    <definedName name="Minor_Rds_S" localSheetId="39">#REF!</definedName>
    <definedName name="Minor_Rds_S" localSheetId="40">#REF!</definedName>
    <definedName name="Minor_Rds_S" localSheetId="41">#REF!</definedName>
    <definedName name="Minor_Rds_S" localSheetId="42">#REF!</definedName>
    <definedName name="Minor_Rds_S" localSheetId="43">#REF!</definedName>
    <definedName name="Minor_Rds_S" localSheetId="4">#REF!</definedName>
    <definedName name="Minor_Rds_S" localSheetId="44">#REF!</definedName>
    <definedName name="Minor_Rds_S" localSheetId="46">#REF!</definedName>
    <definedName name="Minor_Rds_S" localSheetId="47">#REF!</definedName>
    <definedName name="Minor_Rds_S" localSheetId="48">#REF!</definedName>
    <definedName name="Minor_Rds_S" localSheetId="49">#REF!</definedName>
    <definedName name="Minor_Rds_S" localSheetId="50">#REF!</definedName>
    <definedName name="Minor_Rds_S" localSheetId="52">#REF!</definedName>
    <definedName name="Minor_Rds_S" localSheetId="53">#REF!</definedName>
    <definedName name="Minor_Rds_S" localSheetId="10">#REF!</definedName>
    <definedName name="Minor_Rds_S" localSheetId="12">#REF!</definedName>
    <definedName name="Minor_Rds_S" localSheetId="13">#REF!</definedName>
    <definedName name="Minor_Rds_S" localSheetId="14">#REF!</definedName>
    <definedName name="Minor_Rds_S" localSheetId="16">#REF!</definedName>
    <definedName name="Minor_Rds_S" localSheetId="17">#REF!</definedName>
    <definedName name="Minor_Rds_S" localSheetId="19">#REF!</definedName>
    <definedName name="Minor_Rds_S" localSheetId="76">#REF!</definedName>
    <definedName name="Minor_Rds_S" localSheetId="62">#REF!</definedName>
    <definedName name="Minor_Rds_S" localSheetId="64">#REF!</definedName>
    <definedName name="Minor_Rds_S" localSheetId="74">#REF!</definedName>
    <definedName name="Minor_Rds_S" localSheetId="69">#REF!</definedName>
    <definedName name="Minor_Rds_S" localSheetId="67">#REF!</definedName>
    <definedName name="Minor_Rds_S" localSheetId="71">#REF!</definedName>
    <definedName name="Minor_Rds_S" localSheetId="56">#REF!</definedName>
    <definedName name="Minor_Rds_S" localSheetId="5">#REF!</definedName>
    <definedName name="Minor_Rds_S" localSheetId="28">#REF!</definedName>
    <definedName name="Minor_Rds_S" localSheetId="87">#REF!</definedName>
    <definedName name="Minor_Rds_S" localSheetId="27">#REF!</definedName>
    <definedName name="Minor_Rds_S" localSheetId="77">#REF!</definedName>
    <definedName name="Minor_Rds_S" localSheetId="82">#REF!</definedName>
    <definedName name="Minor_Rds_S" localSheetId="84">#REF!</definedName>
    <definedName name="Minor_Rds_S" localSheetId="89">#REF!</definedName>
    <definedName name="Minor_Rds_S" localSheetId="31">#REF!</definedName>
    <definedName name="Minor_Rds_S" localSheetId="26">#REF!</definedName>
    <definedName name="Minor_Rds_S" localSheetId="38">#REF!</definedName>
    <definedName name="Minor_Rds_S" localSheetId="29">#REF!</definedName>
    <definedName name="Minor_Rds_S" localSheetId="24">#REF!</definedName>
    <definedName name="Minor_Rds_S" localSheetId="32">#REF!</definedName>
    <definedName name="Minor_Rds_S" localSheetId="60">#REF!</definedName>
    <definedName name="Minor_Rds_S" localSheetId="79">#REF!</definedName>
    <definedName name="Minor_Rds_S" localSheetId="6">#REF!</definedName>
    <definedName name="Minor_Rds_S" localSheetId="59">#REF!</definedName>
    <definedName name="Minor_Rds_S" localSheetId="63">#REF!</definedName>
    <definedName name="Minor_Rds_S" localSheetId="86">#REF!</definedName>
    <definedName name="Minor_Rds_S" localSheetId="81">#REF!</definedName>
    <definedName name="Minor_Rds_S" localSheetId="83">#REF!</definedName>
    <definedName name="Minor_Rds_S" localSheetId="7">#REF!</definedName>
    <definedName name="Minor_Rds_S" localSheetId="65">#REF!</definedName>
    <definedName name="Minor_Rds_S" localSheetId="25">#REF!</definedName>
    <definedName name="Minor_Rds_S" localSheetId="30">#REF!</definedName>
    <definedName name="Minor_Rds_S" localSheetId="75">#REF!</definedName>
    <definedName name="Minor_Rds_S" localSheetId="70">#REF!</definedName>
    <definedName name="Minor_Rds_S" localSheetId="68">#REF!</definedName>
    <definedName name="Minor_Rds_S" localSheetId="72">#REF!</definedName>
    <definedName name="Minor_Rds_S" localSheetId="33">#REF!</definedName>
    <definedName name="Minor_Rds_S" localSheetId="55">#REF!</definedName>
    <definedName name="Minor_Rds_S" localSheetId="57">#REF!</definedName>
    <definedName name="Minor_Rds_S" localSheetId="36">#REF!</definedName>
    <definedName name="Minor_Rds_S" localSheetId="8">#REF!</definedName>
    <definedName name="Minor_Rds_S">#REF!</definedName>
    <definedName name="Misc_P" localSheetId="3">#REF!</definedName>
    <definedName name="Misc_P" localSheetId="20">#REF!</definedName>
    <definedName name="Misc_P" localSheetId="22">#REF!</definedName>
    <definedName name="Misc_P" localSheetId="23">#REF!</definedName>
    <definedName name="Misc_P" localSheetId="35">#REF!</definedName>
    <definedName name="Misc_P" localSheetId="37">#REF!</definedName>
    <definedName name="Misc_P" localSheetId="39">#REF!</definedName>
    <definedName name="Misc_P" localSheetId="40">#REF!</definedName>
    <definedName name="Misc_P" localSheetId="41">#REF!</definedName>
    <definedName name="Misc_P" localSheetId="42">#REF!</definedName>
    <definedName name="Misc_P" localSheetId="43">#REF!</definedName>
    <definedName name="Misc_P" localSheetId="4">#REF!</definedName>
    <definedName name="Misc_P" localSheetId="44">#REF!</definedName>
    <definedName name="Misc_P" localSheetId="46">#REF!</definedName>
    <definedName name="Misc_P" localSheetId="47">#REF!</definedName>
    <definedName name="Misc_P" localSheetId="48">#REF!</definedName>
    <definedName name="Misc_P" localSheetId="49">#REF!</definedName>
    <definedName name="Misc_P" localSheetId="50">#REF!</definedName>
    <definedName name="Misc_P" localSheetId="52">#REF!</definedName>
    <definedName name="Misc_P" localSheetId="53">#REF!</definedName>
    <definedName name="Misc_P" localSheetId="10">#REF!</definedName>
    <definedName name="Misc_P" localSheetId="12">#REF!</definedName>
    <definedName name="Misc_P" localSheetId="13">#REF!</definedName>
    <definedName name="Misc_P" localSheetId="14">#REF!</definedName>
    <definedName name="Misc_P" localSheetId="16">#REF!</definedName>
    <definedName name="Misc_P" localSheetId="17">#REF!</definedName>
    <definedName name="Misc_P" localSheetId="19">#REF!</definedName>
    <definedName name="Misc_P" localSheetId="76">#REF!</definedName>
    <definedName name="Misc_P" localSheetId="62">#REF!</definedName>
    <definedName name="Misc_P" localSheetId="64">#REF!</definedName>
    <definedName name="Misc_P" localSheetId="74">#REF!</definedName>
    <definedName name="Misc_P" localSheetId="69">#REF!</definedName>
    <definedName name="Misc_P" localSheetId="67">#REF!</definedName>
    <definedName name="Misc_P" localSheetId="71">#REF!</definedName>
    <definedName name="Misc_P" localSheetId="56">#REF!</definedName>
    <definedName name="Misc_P" localSheetId="5">#REF!</definedName>
    <definedName name="Misc_P" localSheetId="28">#REF!</definedName>
    <definedName name="Misc_P" localSheetId="87">#REF!</definedName>
    <definedName name="Misc_P" localSheetId="27">#REF!</definedName>
    <definedName name="Misc_P" localSheetId="77">#REF!</definedName>
    <definedName name="Misc_P" localSheetId="82">#REF!</definedName>
    <definedName name="Misc_P" localSheetId="84">#REF!</definedName>
    <definedName name="Misc_P" localSheetId="89">#REF!</definedName>
    <definedName name="Misc_P" localSheetId="31">#REF!</definedName>
    <definedName name="Misc_P" localSheetId="26">#REF!</definedName>
    <definedName name="Misc_P" localSheetId="38">#REF!</definedName>
    <definedName name="Misc_P" localSheetId="29">#REF!</definedName>
    <definedName name="Misc_P" localSheetId="24">#REF!</definedName>
    <definedName name="Misc_P" localSheetId="32">#REF!</definedName>
    <definedName name="Misc_P" localSheetId="60">#REF!</definedName>
    <definedName name="Misc_P" localSheetId="79">#REF!</definedName>
    <definedName name="Misc_P" localSheetId="6">#REF!</definedName>
    <definedName name="Misc_P" localSheetId="59">#REF!</definedName>
    <definedName name="Misc_P" localSheetId="63">#REF!</definedName>
    <definedName name="Misc_P" localSheetId="86">#REF!</definedName>
    <definedName name="Misc_P" localSheetId="81">#REF!</definedName>
    <definedName name="Misc_P" localSheetId="83">#REF!</definedName>
    <definedName name="Misc_P" localSheetId="7">#REF!</definedName>
    <definedName name="Misc_P" localSheetId="65">#REF!</definedName>
    <definedName name="Misc_P" localSheetId="25">#REF!</definedName>
    <definedName name="Misc_P" localSheetId="30">#REF!</definedName>
    <definedName name="Misc_P" localSheetId="75">#REF!</definedName>
    <definedName name="Misc_P" localSheetId="70">#REF!</definedName>
    <definedName name="Misc_P" localSheetId="68">#REF!</definedName>
    <definedName name="Misc_P" localSheetId="72">#REF!</definedName>
    <definedName name="Misc_P" localSheetId="33">#REF!</definedName>
    <definedName name="Misc_P" localSheetId="55">#REF!</definedName>
    <definedName name="Misc_P" localSheetId="57">#REF!</definedName>
    <definedName name="Misc_P" localSheetId="36">#REF!</definedName>
    <definedName name="Misc_P" localSheetId="8">#REF!</definedName>
    <definedName name="Misc_P">#REF!</definedName>
    <definedName name="Misc_S" localSheetId="3">#REF!</definedName>
    <definedName name="Misc_S" localSheetId="20">#REF!</definedName>
    <definedName name="Misc_S" localSheetId="22">#REF!</definedName>
    <definedName name="Misc_S" localSheetId="23">#REF!</definedName>
    <definedName name="Misc_S" localSheetId="35">#REF!</definedName>
    <definedName name="Misc_S" localSheetId="37">#REF!</definedName>
    <definedName name="Misc_S" localSheetId="39">#REF!</definedName>
    <definedName name="Misc_S" localSheetId="40">#REF!</definedName>
    <definedName name="Misc_S" localSheetId="41">#REF!</definedName>
    <definedName name="Misc_S" localSheetId="42">#REF!</definedName>
    <definedName name="Misc_S" localSheetId="43">#REF!</definedName>
    <definedName name="Misc_S" localSheetId="4">#REF!</definedName>
    <definedName name="Misc_S" localSheetId="44">#REF!</definedName>
    <definedName name="Misc_S" localSheetId="46">#REF!</definedName>
    <definedName name="Misc_S" localSheetId="47">#REF!</definedName>
    <definedName name="Misc_S" localSheetId="48">#REF!</definedName>
    <definedName name="Misc_S" localSheetId="49">#REF!</definedName>
    <definedName name="Misc_S" localSheetId="50">#REF!</definedName>
    <definedName name="Misc_S" localSheetId="52">#REF!</definedName>
    <definedName name="Misc_S" localSheetId="53">#REF!</definedName>
    <definedName name="Misc_S" localSheetId="10">#REF!</definedName>
    <definedName name="Misc_S" localSheetId="12">#REF!</definedName>
    <definedName name="Misc_S" localSheetId="13">#REF!</definedName>
    <definedName name="Misc_S" localSheetId="14">#REF!</definedName>
    <definedName name="Misc_S" localSheetId="16">#REF!</definedName>
    <definedName name="Misc_S" localSheetId="17">#REF!</definedName>
    <definedName name="Misc_S" localSheetId="19">#REF!</definedName>
    <definedName name="Misc_S" localSheetId="76">#REF!</definedName>
    <definedName name="Misc_S" localSheetId="62">#REF!</definedName>
    <definedName name="Misc_S" localSheetId="64">#REF!</definedName>
    <definedName name="Misc_S" localSheetId="74">#REF!</definedName>
    <definedName name="Misc_S" localSheetId="69">#REF!</definedName>
    <definedName name="Misc_S" localSheetId="67">#REF!</definedName>
    <definedName name="Misc_S" localSheetId="71">#REF!</definedName>
    <definedName name="Misc_S" localSheetId="56">#REF!</definedName>
    <definedName name="Misc_S" localSheetId="5">#REF!</definedName>
    <definedName name="Misc_S" localSheetId="28">#REF!</definedName>
    <definedName name="Misc_S" localSheetId="87">#REF!</definedName>
    <definedName name="Misc_S" localSheetId="27">#REF!</definedName>
    <definedName name="Misc_S" localSheetId="77">#REF!</definedName>
    <definedName name="Misc_S" localSheetId="82">#REF!</definedName>
    <definedName name="Misc_S" localSheetId="84">#REF!</definedName>
    <definedName name="Misc_S" localSheetId="89">#REF!</definedName>
    <definedName name="Misc_S" localSheetId="31">#REF!</definedName>
    <definedName name="Misc_S" localSheetId="26">#REF!</definedName>
    <definedName name="Misc_S" localSheetId="38">#REF!</definedName>
    <definedName name="Misc_S" localSheetId="29">#REF!</definedName>
    <definedName name="Misc_S" localSheetId="24">#REF!</definedName>
    <definedName name="Misc_S" localSheetId="32">#REF!</definedName>
    <definedName name="Misc_S" localSheetId="60">#REF!</definedName>
    <definedName name="Misc_S" localSheetId="79">#REF!</definedName>
    <definedName name="Misc_S" localSheetId="6">#REF!</definedName>
    <definedName name="Misc_S" localSheetId="59">#REF!</definedName>
    <definedName name="Misc_S" localSheetId="63">#REF!</definedName>
    <definedName name="Misc_S" localSheetId="86">#REF!</definedName>
    <definedName name="Misc_S" localSheetId="81">#REF!</definedName>
    <definedName name="Misc_S" localSheetId="83">#REF!</definedName>
    <definedName name="Misc_S" localSheetId="7">#REF!</definedName>
    <definedName name="Misc_S" localSheetId="65">#REF!</definedName>
    <definedName name="Misc_S" localSheetId="25">#REF!</definedName>
    <definedName name="Misc_S" localSheetId="30">#REF!</definedName>
    <definedName name="Misc_S" localSheetId="75">#REF!</definedName>
    <definedName name="Misc_S" localSheetId="70">#REF!</definedName>
    <definedName name="Misc_S" localSheetId="68">#REF!</definedName>
    <definedName name="Misc_S" localSheetId="72">#REF!</definedName>
    <definedName name="Misc_S" localSheetId="33">#REF!</definedName>
    <definedName name="Misc_S" localSheetId="55">#REF!</definedName>
    <definedName name="Misc_S" localSheetId="57">#REF!</definedName>
    <definedName name="Misc_S" localSheetId="36">#REF!</definedName>
    <definedName name="Misc_S" localSheetId="8">#REF!</definedName>
    <definedName name="Misc_S">#REF!</definedName>
    <definedName name="mosaic" hidden="1">#REF!</definedName>
    <definedName name="n">#REF!</definedName>
    <definedName name="ngf">#REF!</definedName>
    <definedName name="Nucca_P" localSheetId="3">#REF!</definedName>
    <definedName name="Nucca_P" localSheetId="20">#REF!</definedName>
    <definedName name="Nucca_P" localSheetId="22">#REF!</definedName>
    <definedName name="Nucca_P" localSheetId="23">#REF!</definedName>
    <definedName name="Nucca_P" localSheetId="35">#REF!</definedName>
    <definedName name="Nucca_P" localSheetId="37">#REF!</definedName>
    <definedName name="Nucca_P" localSheetId="39">#REF!</definedName>
    <definedName name="Nucca_P" localSheetId="40">#REF!</definedName>
    <definedName name="Nucca_P" localSheetId="41">#REF!</definedName>
    <definedName name="Nucca_P" localSheetId="42">#REF!</definedName>
    <definedName name="Nucca_P" localSheetId="43">#REF!</definedName>
    <definedName name="Nucca_P" localSheetId="4">#REF!</definedName>
    <definedName name="Nucca_P" localSheetId="44">#REF!</definedName>
    <definedName name="Nucca_P" localSheetId="46">#REF!</definedName>
    <definedName name="Nucca_P" localSheetId="47">#REF!</definedName>
    <definedName name="Nucca_P" localSheetId="48">#REF!</definedName>
    <definedName name="Nucca_P" localSheetId="49">#REF!</definedName>
    <definedName name="Nucca_P" localSheetId="50">#REF!</definedName>
    <definedName name="Nucca_P" localSheetId="52">#REF!</definedName>
    <definedName name="Nucca_P" localSheetId="53">#REF!</definedName>
    <definedName name="Nucca_P" localSheetId="10">#REF!</definedName>
    <definedName name="Nucca_P" localSheetId="12">#REF!</definedName>
    <definedName name="Nucca_P" localSheetId="13">#REF!</definedName>
    <definedName name="Nucca_P" localSheetId="14">#REF!</definedName>
    <definedName name="Nucca_P" localSheetId="16">#REF!</definedName>
    <definedName name="Nucca_P" localSheetId="17">#REF!</definedName>
    <definedName name="Nucca_P" localSheetId="19">#REF!</definedName>
    <definedName name="Nucca_P" localSheetId="76">#REF!</definedName>
    <definedName name="Nucca_P" localSheetId="62">#REF!</definedName>
    <definedName name="Nucca_P" localSheetId="64">#REF!</definedName>
    <definedName name="Nucca_P" localSheetId="74">#REF!</definedName>
    <definedName name="Nucca_P" localSheetId="69">#REF!</definedName>
    <definedName name="Nucca_P" localSheetId="67">#REF!</definedName>
    <definedName name="Nucca_P" localSheetId="71">#REF!</definedName>
    <definedName name="Nucca_P" localSheetId="56">#REF!</definedName>
    <definedName name="Nucca_P" localSheetId="5">#REF!</definedName>
    <definedName name="Nucca_P" localSheetId="28">#REF!</definedName>
    <definedName name="Nucca_P" localSheetId="87">#REF!</definedName>
    <definedName name="Nucca_P" localSheetId="27">#REF!</definedName>
    <definedName name="Nucca_P" localSheetId="77">#REF!</definedName>
    <definedName name="Nucca_P" localSheetId="82">#REF!</definedName>
    <definedName name="Nucca_P" localSheetId="84">#REF!</definedName>
    <definedName name="Nucca_P" localSheetId="89">#REF!</definedName>
    <definedName name="Nucca_P" localSheetId="31">#REF!</definedName>
    <definedName name="Nucca_P" localSheetId="26">#REF!</definedName>
    <definedName name="Nucca_P" localSheetId="38">#REF!</definedName>
    <definedName name="Nucca_P" localSheetId="29">#REF!</definedName>
    <definedName name="Nucca_P" localSheetId="24">#REF!</definedName>
    <definedName name="Nucca_P" localSheetId="32">#REF!</definedName>
    <definedName name="Nucca_P" localSheetId="60">#REF!</definedName>
    <definedName name="Nucca_P" localSheetId="79">#REF!</definedName>
    <definedName name="Nucca_P" localSheetId="6">#REF!</definedName>
    <definedName name="Nucca_P" localSheetId="59">#REF!</definedName>
    <definedName name="Nucca_P" localSheetId="63">#REF!</definedName>
    <definedName name="Nucca_P" localSheetId="86">#REF!</definedName>
    <definedName name="Nucca_P" localSheetId="81">#REF!</definedName>
    <definedName name="Nucca_P" localSheetId="83">#REF!</definedName>
    <definedName name="Nucca_P" localSheetId="7">#REF!</definedName>
    <definedName name="Nucca_P" localSheetId="65">#REF!</definedName>
    <definedName name="Nucca_P" localSheetId="25">#REF!</definedName>
    <definedName name="Nucca_P" localSheetId="30">#REF!</definedName>
    <definedName name="Nucca_P" localSheetId="75">#REF!</definedName>
    <definedName name="Nucca_P" localSheetId="70">#REF!</definedName>
    <definedName name="Nucca_P" localSheetId="68">#REF!</definedName>
    <definedName name="Nucca_P" localSheetId="72">#REF!</definedName>
    <definedName name="Nucca_P" localSheetId="33">#REF!</definedName>
    <definedName name="Nucca_P" localSheetId="55">#REF!</definedName>
    <definedName name="Nucca_P" localSheetId="57">#REF!</definedName>
    <definedName name="Nucca_P" localSheetId="36">#REF!</definedName>
    <definedName name="Nucca_P" localSheetId="8">#REF!</definedName>
    <definedName name="Nucca_P">#REF!</definedName>
    <definedName name="Nucca_S" localSheetId="3">#REF!</definedName>
    <definedName name="Nucca_S" localSheetId="20">#REF!</definedName>
    <definedName name="Nucca_S" localSheetId="22">#REF!</definedName>
    <definedName name="Nucca_S" localSheetId="23">#REF!</definedName>
    <definedName name="Nucca_S" localSheetId="35">#REF!</definedName>
    <definedName name="Nucca_S" localSheetId="37">#REF!</definedName>
    <definedName name="Nucca_S" localSheetId="39">#REF!</definedName>
    <definedName name="Nucca_S" localSheetId="40">#REF!</definedName>
    <definedName name="Nucca_S" localSheetId="41">#REF!</definedName>
    <definedName name="Nucca_S" localSheetId="42">#REF!</definedName>
    <definedName name="Nucca_S" localSheetId="43">#REF!</definedName>
    <definedName name="Nucca_S" localSheetId="4">#REF!</definedName>
    <definedName name="Nucca_S" localSheetId="44">#REF!</definedName>
    <definedName name="Nucca_S" localSheetId="46">#REF!</definedName>
    <definedName name="Nucca_S" localSheetId="47">#REF!</definedName>
    <definedName name="Nucca_S" localSheetId="48">#REF!</definedName>
    <definedName name="Nucca_S" localSheetId="49">#REF!</definedName>
    <definedName name="Nucca_S" localSheetId="50">#REF!</definedName>
    <definedName name="Nucca_S" localSheetId="52">#REF!</definedName>
    <definedName name="Nucca_S" localSheetId="53">#REF!</definedName>
    <definedName name="Nucca_S" localSheetId="10">#REF!</definedName>
    <definedName name="Nucca_S" localSheetId="12">#REF!</definedName>
    <definedName name="Nucca_S" localSheetId="13">#REF!</definedName>
    <definedName name="Nucca_S" localSheetId="14">#REF!</definedName>
    <definedName name="Nucca_S" localSheetId="16">#REF!</definedName>
    <definedName name="Nucca_S" localSheetId="17">#REF!</definedName>
    <definedName name="Nucca_S" localSheetId="19">#REF!</definedName>
    <definedName name="Nucca_S" localSheetId="76">#REF!</definedName>
    <definedName name="Nucca_S" localSheetId="62">#REF!</definedName>
    <definedName name="Nucca_S" localSheetId="64">#REF!</definedName>
    <definedName name="Nucca_S" localSheetId="74">#REF!</definedName>
    <definedName name="Nucca_S" localSheetId="69">#REF!</definedName>
    <definedName name="Nucca_S" localSheetId="67">#REF!</definedName>
    <definedName name="Nucca_S" localSheetId="71">#REF!</definedName>
    <definedName name="Nucca_S" localSheetId="56">#REF!</definedName>
    <definedName name="Nucca_S" localSheetId="5">#REF!</definedName>
    <definedName name="Nucca_S" localSheetId="28">#REF!</definedName>
    <definedName name="Nucca_S" localSheetId="87">#REF!</definedName>
    <definedName name="Nucca_S" localSheetId="27">#REF!</definedName>
    <definedName name="Nucca_S" localSheetId="77">#REF!</definedName>
    <definedName name="Nucca_S" localSheetId="82">#REF!</definedName>
    <definedName name="Nucca_S" localSheetId="84">#REF!</definedName>
    <definedName name="Nucca_S" localSheetId="89">#REF!</definedName>
    <definedName name="Nucca_S" localSheetId="31">#REF!</definedName>
    <definedName name="Nucca_S" localSheetId="26">#REF!</definedName>
    <definedName name="Nucca_S" localSheetId="38">#REF!</definedName>
    <definedName name="Nucca_S" localSheetId="29">#REF!</definedName>
    <definedName name="Nucca_S" localSheetId="24">#REF!</definedName>
    <definedName name="Nucca_S" localSheetId="32">#REF!</definedName>
    <definedName name="Nucca_S" localSheetId="60">#REF!</definedName>
    <definedName name="Nucca_S" localSheetId="79">#REF!</definedName>
    <definedName name="Nucca_S" localSheetId="6">#REF!</definedName>
    <definedName name="Nucca_S" localSheetId="59">#REF!</definedName>
    <definedName name="Nucca_S" localSheetId="63">#REF!</definedName>
    <definedName name="Nucca_S" localSheetId="86">#REF!</definedName>
    <definedName name="Nucca_S" localSheetId="81">#REF!</definedName>
    <definedName name="Nucca_S" localSheetId="83">#REF!</definedName>
    <definedName name="Nucca_S" localSheetId="7">#REF!</definedName>
    <definedName name="Nucca_S" localSheetId="65">#REF!</definedName>
    <definedName name="Nucca_S" localSheetId="25">#REF!</definedName>
    <definedName name="Nucca_S" localSheetId="30">#REF!</definedName>
    <definedName name="Nucca_S" localSheetId="75">#REF!</definedName>
    <definedName name="Nucca_S" localSheetId="70">#REF!</definedName>
    <definedName name="Nucca_S" localSheetId="68">#REF!</definedName>
    <definedName name="Nucca_S" localSheetId="72">#REF!</definedName>
    <definedName name="Nucca_S" localSheetId="33">#REF!</definedName>
    <definedName name="Nucca_S" localSheetId="55">#REF!</definedName>
    <definedName name="Nucca_S" localSheetId="57">#REF!</definedName>
    <definedName name="Nucca_S" localSheetId="36">#REF!</definedName>
    <definedName name="Nucca_S" localSheetId="8">#REF!</definedName>
    <definedName name="Nucca_S">#REF!</definedName>
    <definedName name="Pavement_type" localSheetId="3">#REF!</definedName>
    <definedName name="Pavement_type" localSheetId="20">#REF!</definedName>
    <definedName name="Pavement_type" localSheetId="22">#REF!</definedName>
    <definedName name="Pavement_type" localSheetId="23">#REF!</definedName>
    <definedName name="Pavement_type" localSheetId="35">#REF!</definedName>
    <definedName name="Pavement_type" localSheetId="37">#REF!</definedName>
    <definedName name="Pavement_type" localSheetId="39">#REF!</definedName>
    <definedName name="Pavement_type" localSheetId="40">#REF!</definedName>
    <definedName name="Pavement_type" localSheetId="41">#REF!</definedName>
    <definedName name="Pavement_type" localSheetId="42">#REF!</definedName>
    <definedName name="Pavement_type" localSheetId="43">#REF!</definedName>
    <definedName name="Pavement_type" localSheetId="4">#REF!</definedName>
    <definedName name="Pavement_type" localSheetId="44">#REF!</definedName>
    <definedName name="Pavement_type" localSheetId="46">#REF!</definedName>
    <definedName name="Pavement_type" localSheetId="47">#REF!</definedName>
    <definedName name="Pavement_type" localSheetId="48">#REF!</definedName>
    <definedName name="Pavement_type" localSheetId="49">#REF!</definedName>
    <definedName name="Pavement_type" localSheetId="50">#REF!</definedName>
    <definedName name="Pavement_type" localSheetId="52">#REF!</definedName>
    <definedName name="Pavement_type" localSheetId="53">#REF!</definedName>
    <definedName name="Pavement_type" localSheetId="10">#REF!</definedName>
    <definedName name="Pavement_type" localSheetId="12">#REF!</definedName>
    <definedName name="Pavement_type" localSheetId="13">#REF!</definedName>
    <definedName name="Pavement_type" localSheetId="14">#REF!</definedName>
    <definedName name="Pavement_type" localSheetId="16">#REF!</definedName>
    <definedName name="Pavement_type" localSheetId="17">#REF!</definedName>
    <definedName name="Pavement_type" localSheetId="19">#REF!</definedName>
    <definedName name="Pavement_type" localSheetId="76">#REF!</definedName>
    <definedName name="Pavement_type" localSheetId="62">#REF!</definedName>
    <definedName name="Pavement_type" localSheetId="64">#REF!</definedName>
    <definedName name="Pavement_type" localSheetId="74">#REF!</definedName>
    <definedName name="Pavement_type" localSheetId="69">#REF!</definedName>
    <definedName name="Pavement_type" localSheetId="67">#REF!</definedName>
    <definedName name="Pavement_type" localSheetId="71">#REF!</definedName>
    <definedName name="Pavement_type" localSheetId="56">#REF!</definedName>
    <definedName name="Pavement_type" localSheetId="5">#REF!</definedName>
    <definedName name="Pavement_type" localSheetId="28">#REF!</definedName>
    <definedName name="Pavement_type" localSheetId="87">#REF!</definedName>
    <definedName name="Pavement_type" localSheetId="27">#REF!</definedName>
    <definedName name="Pavement_type" localSheetId="77">#REF!</definedName>
    <definedName name="Pavement_type" localSheetId="82">#REF!</definedName>
    <definedName name="Pavement_type" localSheetId="84">#REF!</definedName>
    <definedName name="Pavement_type" localSheetId="89">#REF!</definedName>
    <definedName name="Pavement_type" localSheetId="31">#REF!</definedName>
    <definedName name="Pavement_type" localSheetId="26">#REF!</definedName>
    <definedName name="Pavement_type" localSheetId="38">#REF!</definedName>
    <definedName name="Pavement_type" localSheetId="29">#REF!</definedName>
    <definedName name="Pavement_type" localSheetId="24">#REF!</definedName>
    <definedName name="Pavement_type" localSheetId="32">#REF!</definedName>
    <definedName name="Pavement_type" localSheetId="60">#REF!</definedName>
    <definedName name="Pavement_type" localSheetId="79">#REF!</definedName>
    <definedName name="Pavement_type" localSheetId="6">#REF!</definedName>
    <definedName name="Pavement_type" localSheetId="59">#REF!</definedName>
    <definedName name="Pavement_type" localSheetId="63">#REF!</definedName>
    <definedName name="Pavement_type" localSheetId="86">#REF!</definedName>
    <definedName name="Pavement_type" localSheetId="81">#REF!</definedName>
    <definedName name="Pavement_type" localSheetId="83">#REF!</definedName>
    <definedName name="Pavement_type" localSheetId="7">#REF!</definedName>
    <definedName name="Pavement_type" localSheetId="65">#REF!</definedName>
    <definedName name="Pavement_type" localSheetId="25">#REF!</definedName>
    <definedName name="Pavement_type" localSheetId="30">#REF!</definedName>
    <definedName name="Pavement_type" localSheetId="75">#REF!</definedName>
    <definedName name="Pavement_type" localSheetId="70">#REF!</definedName>
    <definedName name="Pavement_type" localSheetId="68">#REF!</definedName>
    <definedName name="Pavement_type" localSheetId="72">#REF!</definedName>
    <definedName name="Pavement_type" localSheetId="33">#REF!</definedName>
    <definedName name="Pavement_type" localSheetId="55">#REF!</definedName>
    <definedName name="Pavement_type" localSheetId="57">#REF!</definedName>
    <definedName name="Pavement_type" localSheetId="36">#REF!</definedName>
    <definedName name="Pavement_type" localSheetId="8">#REF!</definedName>
    <definedName name="Pavement_type">#REF!</definedName>
    <definedName name="Pavementx" localSheetId="3">#REF!</definedName>
    <definedName name="Pavementx" localSheetId="20">#REF!</definedName>
    <definedName name="Pavementx" localSheetId="22">#REF!</definedName>
    <definedName name="Pavementx" localSheetId="23">#REF!</definedName>
    <definedName name="Pavementx" localSheetId="35">#REF!</definedName>
    <definedName name="Pavementx" localSheetId="37">#REF!</definedName>
    <definedName name="Pavementx" localSheetId="39">#REF!</definedName>
    <definedName name="Pavementx" localSheetId="40">#REF!</definedName>
    <definedName name="Pavementx" localSheetId="41">#REF!</definedName>
    <definedName name="Pavementx" localSheetId="42">#REF!</definedName>
    <definedName name="Pavementx" localSheetId="43">#REF!</definedName>
    <definedName name="Pavementx" localSheetId="4">#REF!</definedName>
    <definedName name="Pavementx" localSheetId="44">#REF!</definedName>
    <definedName name="Pavementx" localSheetId="46">#REF!</definedName>
    <definedName name="Pavementx" localSheetId="47">#REF!</definedName>
    <definedName name="Pavementx" localSheetId="48">#REF!</definedName>
    <definedName name="Pavementx" localSheetId="49">#REF!</definedName>
    <definedName name="Pavementx" localSheetId="50">#REF!</definedName>
    <definedName name="Pavementx" localSheetId="52">#REF!</definedName>
    <definedName name="Pavementx" localSheetId="53">#REF!</definedName>
    <definedName name="Pavementx" localSheetId="10">#REF!</definedName>
    <definedName name="Pavementx" localSheetId="12">#REF!</definedName>
    <definedName name="Pavementx" localSheetId="13">#REF!</definedName>
    <definedName name="Pavementx" localSheetId="14">#REF!</definedName>
    <definedName name="Pavementx" localSheetId="16">#REF!</definedName>
    <definedName name="Pavementx" localSheetId="17">#REF!</definedName>
    <definedName name="Pavementx" localSheetId="19">#REF!</definedName>
    <definedName name="Pavementx" localSheetId="76">#REF!</definedName>
    <definedName name="Pavementx" localSheetId="62">#REF!</definedName>
    <definedName name="Pavementx" localSheetId="64">#REF!</definedName>
    <definedName name="Pavementx" localSheetId="74">#REF!</definedName>
    <definedName name="Pavementx" localSheetId="69">#REF!</definedName>
    <definedName name="Pavementx" localSheetId="67">#REF!</definedName>
    <definedName name="Pavementx" localSheetId="71">#REF!</definedName>
    <definedName name="Pavementx" localSheetId="56">#REF!</definedName>
    <definedName name="Pavementx" localSheetId="5">#REF!</definedName>
    <definedName name="Pavementx" localSheetId="28">#REF!</definedName>
    <definedName name="Pavementx" localSheetId="87">#REF!</definedName>
    <definedName name="Pavementx" localSheetId="27">#REF!</definedName>
    <definedName name="Pavementx" localSheetId="77">#REF!</definedName>
    <definedName name="Pavementx" localSheetId="82">#REF!</definedName>
    <definedName name="Pavementx" localSheetId="84">#REF!</definedName>
    <definedName name="Pavementx" localSheetId="89">#REF!</definedName>
    <definedName name="Pavementx" localSheetId="31">#REF!</definedName>
    <definedName name="Pavementx" localSheetId="26">#REF!</definedName>
    <definedName name="Pavementx" localSheetId="38">#REF!</definedName>
    <definedName name="Pavementx" localSheetId="29">#REF!</definedName>
    <definedName name="Pavementx" localSheetId="24">#REF!</definedName>
    <definedName name="Pavementx" localSheetId="32">#REF!</definedName>
    <definedName name="Pavementx" localSheetId="60">#REF!</definedName>
    <definedName name="Pavementx" localSheetId="79">#REF!</definedName>
    <definedName name="Pavementx" localSheetId="6">#REF!</definedName>
    <definedName name="Pavementx" localSheetId="59">#REF!</definedName>
    <definedName name="Pavementx" localSheetId="63">#REF!</definedName>
    <definedName name="Pavementx" localSheetId="86">#REF!</definedName>
    <definedName name="Pavementx" localSheetId="81">#REF!</definedName>
    <definedName name="Pavementx" localSheetId="83">#REF!</definedName>
    <definedName name="Pavementx" localSheetId="7">#REF!</definedName>
    <definedName name="Pavementx" localSheetId="65">#REF!</definedName>
    <definedName name="Pavementx" localSheetId="25">#REF!</definedName>
    <definedName name="Pavementx" localSheetId="30">#REF!</definedName>
    <definedName name="Pavementx" localSheetId="75">#REF!</definedName>
    <definedName name="Pavementx" localSheetId="70">#REF!</definedName>
    <definedName name="Pavementx" localSheetId="68">#REF!</definedName>
    <definedName name="Pavementx" localSheetId="72">#REF!</definedName>
    <definedName name="Pavementx" localSheetId="33">#REF!</definedName>
    <definedName name="Pavementx" localSheetId="55">#REF!</definedName>
    <definedName name="Pavementx" localSheetId="57">#REF!</definedName>
    <definedName name="Pavementx" localSheetId="36">#REF!</definedName>
    <definedName name="Pavementx" localSheetId="8">#REF!</definedName>
    <definedName name="Pavementx">#REF!</definedName>
    <definedName name="Pc" localSheetId="3">#REF!</definedName>
    <definedName name="Pc" localSheetId="20">#REF!</definedName>
    <definedName name="Pc" localSheetId="22">#REF!</definedName>
    <definedName name="Pc" localSheetId="23">#REF!</definedName>
    <definedName name="Pc" localSheetId="35">#REF!</definedName>
    <definedName name="Pc" localSheetId="37">#REF!</definedName>
    <definedName name="Pc" localSheetId="39">#REF!</definedName>
    <definedName name="Pc" localSheetId="40">#REF!</definedName>
    <definedName name="Pc" localSheetId="41">#REF!</definedName>
    <definedName name="Pc" localSheetId="42">#REF!</definedName>
    <definedName name="Pc" localSheetId="43">#REF!</definedName>
    <definedName name="Pc" localSheetId="4">#REF!</definedName>
    <definedName name="Pc" localSheetId="44">#REF!</definedName>
    <definedName name="Pc" localSheetId="46">#REF!</definedName>
    <definedName name="Pc" localSheetId="47">#REF!</definedName>
    <definedName name="Pc" localSheetId="48">#REF!</definedName>
    <definedName name="Pc" localSheetId="49">#REF!</definedName>
    <definedName name="Pc" localSheetId="50">#REF!</definedName>
    <definedName name="Pc" localSheetId="52">#REF!</definedName>
    <definedName name="Pc" localSheetId="53">#REF!</definedName>
    <definedName name="Pc" localSheetId="10">#REF!</definedName>
    <definedName name="Pc" localSheetId="12">#REF!</definedName>
    <definedName name="Pc" localSheetId="13">#REF!</definedName>
    <definedName name="Pc" localSheetId="14">#REF!</definedName>
    <definedName name="Pc" localSheetId="16">#REF!</definedName>
    <definedName name="Pc" localSheetId="17">#REF!</definedName>
    <definedName name="Pc" localSheetId="19">#REF!</definedName>
    <definedName name="Pc" localSheetId="76">#REF!</definedName>
    <definedName name="Pc" localSheetId="62">#REF!</definedName>
    <definedName name="Pc" localSheetId="64">#REF!</definedName>
    <definedName name="Pc" localSheetId="74">#REF!</definedName>
    <definedName name="Pc" localSheetId="69">#REF!</definedName>
    <definedName name="Pc" localSheetId="67">#REF!</definedName>
    <definedName name="Pc" localSheetId="71">#REF!</definedName>
    <definedName name="Pc" localSheetId="56">#REF!</definedName>
    <definedName name="Pc" localSheetId="5">#REF!</definedName>
    <definedName name="Pc" localSheetId="28">#REF!</definedName>
    <definedName name="Pc" localSheetId="87">#REF!</definedName>
    <definedName name="Pc" localSheetId="27">#REF!</definedName>
    <definedName name="Pc" localSheetId="77">#REF!</definedName>
    <definedName name="Pc" localSheetId="82">#REF!</definedName>
    <definedName name="Pc" localSheetId="84">#REF!</definedName>
    <definedName name="Pc" localSheetId="89">#REF!</definedName>
    <definedName name="Pc" localSheetId="31">#REF!</definedName>
    <definedName name="Pc" localSheetId="26">#REF!</definedName>
    <definedName name="Pc" localSheetId="38">#REF!</definedName>
    <definedName name="Pc" localSheetId="29">#REF!</definedName>
    <definedName name="Pc" localSheetId="24">#REF!</definedName>
    <definedName name="Pc" localSheetId="32">#REF!</definedName>
    <definedName name="Pc" localSheetId="60">#REF!</definedName>
    <definedName name="Pc" localSheetId="79">#REF!</definedName>
    <definedName name="Pc" localSheetId="6">#REF!</definedName>
    <definedName name="Pc" localSheetId="59">#REF!</definedName>
    <definedName name="Pc" localSheetId="63">#REF!</definedName>
    <definedName name="Pc" localSheetId="86">#REF!</definedName>
    <definedName name="Pc" localSheetId="81">#REF!</definedName>
    <definedName name="Pc" localSheetId="83">#REF!</definedName>
    <definedName name="Pc" localSheetId="7">#REF!</definedName>
    <definedName name="Pc" localSheetId="65">#REF!</definedName>
    <definedName name="Pc" localSheetId="25">#REF!</definedName>
    <definedName name="Pc" localSheetId="30">#REF!</definedName>
    <definedName name="Pc" localSheetId="75">#REF!</definedName>
    <definedName name="Pc" localSheetId="70">#REF!</definedName>
    <definedName name="Pc" localSheetId="68">#REF!</definedName>
    <definedName name="Pc" localSheetId="72">#REF!</definedName>
    <definedName name="Pc" localSheetId="33">#REF!</definedName>
    <definedName name="Pc" localSheetId="55">#REF!</definedName>
    <definedName name="Pc" localSheetId="57">#REF!</definedName>
    <definedName name="Pc" localSheetId="36">#REF!</definedName>
    <definedName name="Pc" localSheetId="8">#REF!</definedName>
    <definedName name="Pc">#REF!</definedName>
    <definedName name="pcp" localSheetId="3">#REF!</definedName>
    <definedName name="pcp" localSheetId="20">#REF!</definedName>
    <definedName name="pcp" localSheetId="22">#REF!</definedName>
    <definedName name="pcp" localSheetId="23">#REF!</definedName>
    <definedName name="pcp" localSheetId="35">#REF!</definedName>
    <definedName name="pcp" localSheetId="37">#REF!</definedName>
    <definedName name="pcp" localSheetId="39">#REF!</definedName>
    <definedName name="pcp" localSheetId="40">#REF!</definedName>
    <definedName name="pcp" localSheetId="41">#REF!</definedName>
    <definedName name="pcp" localSheetId="42">#REF!</definedName>
    <definedName name="pcp" localSheetId="43">#REF!</definedName>
    <definedName name="pcp" localSheetId="4">#REF!</definedName>
    <definedName name="pcp" localSheetId="44">#REF!</definedName>
    <definedName name="pcp" localSheetId="46">#REF!</definedName>
    <definedName name="pcp" localSheetId="47">#REF!</definedName>
    <definedName name="pcp" localSheetId="48">#REF!</definedName>
    <definedName name="pcp" localSheetId="49">#REF!</definedName>
    <definedName name="pcp" localSheetId="50">#REF!</definedName>
    <definedName name="pcp" localSheetId="52">#REF!</definedName>
    <definedName name="pcp" localSheetId="53">#REF!</definedName>
    <definedName name="pcp" localSheetId="10">#REF!</definedName>
    <definedName name="pcp" localSheetId="12">#REF!</definedName>
    <definedName name="pcp" localSheetId="13">#REF!</definedName>
    <definedName name="pcp" localSheetId="14">#REF!</definedName>
    <definedName name="pcp" localSheetId="16">#REF!</definedName>
    <definedName name="pcp" localSheetId="17">#REF!</definedName>
    <definedName name="pcp" localSheetId="19">#REF!</definedName>
    <definedName name="pcp" localSheetId="76">#REF!</definedName>
    <definedName name="pcp" localSheetId="62">#REF!</definedName>
    <definedName name="pcp" localSheetId="64">#REF!</definedName>
    <definedName name="pcp" localSheetId="74">#REF!</definedName>
    <definedName name="pcp" localSheetId="69">#REF!</definedName>
    <definedName name="pcp" localSheetId="67">#REF!</definedName>
    <definedName name="pcp" localSheetId="71">#REF!</definedName>
    <definedName name="pcp" localSheetId="56">#REF!</definedName>
    <definedName name="pcp" localSheetId="5">#REF!</definedName>
    <definedName name="pcp" localSheetId="28">#REF!</definedName>
    <definedName name="pcp" localSheetId="87">#REF!</definedName>
    <definedName name="pcp" localSheetId="27">#REF!</definedName>
    <definedName name="pcp" localSheetId="77">#REF!</definedName>
    <definedName name="pcp" localSheetId="82">#REF!</definedName>
    <definedName name="pcp" localSheetId="84">#REF!</definedName>
    <definedName name="pcp" localSheetId="89">#REF!</definedName>
    <definedName name="pcp" localSheetId="31">#REF!</definedName>
    <definedName name="pcp" localSheetId="26">#REF!</definedName>
    <definedName name="pcp" localSheetId="38">#REF!</definedName>
    <definedName name="pcp" localSheetId="29">#REF!</definedName>
    <definedName name="pcp" localSheetId="24">#REF!</definedName>
    <definedName name="pcp" localSheetId="32">#REF!</definedName>
    <definedName name="pcp" localSheetId="60">#REF!</definedName>
    <definedName name="pcp" localSheetId="79">#REF!</definedName>
    <definedName name="pcp" localSheetId="6">#REF!</definedName>
    <definedName name="pcp" localSheetId="59">#REF!</definedName>
    <definedName name="pcp" localSheetId="63">#REF!</definedName>
    <definedName name="pcp" localSheetId="86">#REF!</definedName>
    <definedName name="pcp" localSheetId="81">#REF!</definedName>
    <definedName name="pcp" localSheetId="83">#REF!</definedName>
    <definedName name="pcp" localSheetId="7">#REF!</definedName>
    <definedName name="pcp" localSheetId="65">#REF!</definedName>
    <definedName name="pcp" localSheetId="25">#REF!</definedName>
    <definedName name="pcp" localSheetId="30">#REF!</definedName>
    <definedName name="pcp" localSheetId="75">#REF!</definedName>
    <definedName name="pcp" localSheetId="70">#REF!</definedName>
    <definedName name="pcp" localSheetId="68">#REF!</definedName>
    <definedName name="pcp" localSheetId="72">#REF!</definedName>
    <definedName name="pcp" localSheetId="33">#REF!</definedName>
    <definedName name="pcp" localSheetId="55">#REF!</definedName>
    <definedName name="pcp" localSheetId="57">#REF!</definedName>
    <definedName name="pcp" localSheetId="36">#REF!</definedName>
    <definedName name="pcp" localSheetId="8">#REF!</definedName>
    <definedName name="pcp">#REF!</definedName>
    <definedName name="pcs" localSheetId="3">#REF!</definedName>
    <definedName name="pcs" localSheetId="20">#REF!</definedName>
    <definedName name="pcs" localSheetId="22">#REF!</definedName>
    <definedName name="pcs" localSheetId="23">#REF!</definedName>
    <definedName name="pcs" localSheetId="35">#REF!</definedName>
    <definedName name="pcs" localSheetId="37">#REF!</definedName>
    <definedName name="pcs" localSheetId="39">#REF!</definedName>
    <definedName name="pcs" localSheetId="40">#REF!</definedName>
    <definedName name="pcs" localSheetId="41">#REF!</definedName>
    <definedName name="pcs" localSheetId="42">#REF!</definedName>
    <definedName name="pcs" localSheetId="43">#REF!</definedName>
    <definedName name="pcs" localSheetId="4">#REF!</definedName>
    <definedName name="pcs" localSheetId="44">#REF!</definedName>
    <definedName name="pcs" localSheetId="46">#REF!</definedName>
    <definedName name="pcs" localSheetId="47">#REF!</definedName>
    <definedName name="pcs" localSheetId="48">#REF!</definedName>
    <definedName name="pcs" localSheetId="49">#REF!</definedName>
    <definedName name="pcs" localSheetId="50">#REF!</definedName>
    <definedName name="pcs" localSheetId="52">#REF!</definedName>
    <definedName name="pcs" localSheetId="53">#REF!</definedName>
    <definedName name="pcs" localSheetId="10">#REF!</definedName>
    <definedName name="pcs" localSheetId="12">#REF!</definedName>
    <definedName name="pcs" localSheetId="13">#REF!</definedName>
    <definedName name="pcs" localSheetId="14">#REF!</definedName>
    <definedName name="pcs" localSheetId="16">#REF!</definedName>
    <definedName name="pcs" localSheetId="17">#REF!</definedName>
    <definedName name="pcs" localSheetId="19">#REF!</definedName>
    <definedName name="pcs" localSheetId="76">#REF!</definedName>
    <definedName name="pcs" localSheetId="62">#REF!</definedName>
    <definedName name="pcs" localSheetId="64">#REF!</definedName>
    <definedName name="pcs" localSheetId="74">#REF!</definedName>
    <definedName name="pcs" localSheetId="69">#REF!</definedName>
    <definedName name="pcs" localSheetId="67">#REF!</definedName>
    <definedName name="pcs" localSheetId="71">#REF!</definedName>
    <definedName name="pcs" localSheetId="56">#REF!</definedName>
    <definedName name="pcs" localSheetId="5">#REF!</definedName>
    <definedName name="pcs" localSheetId="28">#REF!</definedName>
    <definedName name="pcs" localSheetId="87">#REF!</definedName>
    <definedName name="pcs" localSheetId="27">#REF!</definedName>
    <definedName name="pcs" localSheetId="77">#REF!</definedName>
    <definedName name="pcs" localSheetId="82">#REF!</definedName>
    <definedName name="pcs" localSheetId="84">#REF!</definedName>
    <definedName name="pcs" localSheetId="89">#REF!</definedName>
    <definedName name="pcs" localSheetId="31">#REF!</definedName>
    <definedName name="pcs" localSheetId="26">#REF!</definedName>
    <definedName name="pcs" localSheetId="38">#REF!</definedName>
    <definedName name="pcs" localSheetId="29">#REF!</definedName>
    <definedName name="pcs" localSheetId="24">#REF!</definedName>
    <definedName name="pcs" localSheetId="32">#REF!</definedName>
    <definedName name="pcs" localSheetId="60">#REF!</definedName>
    <definedName name="pcs" localSheetId="79">#REF!</definedName>
    <definedName name="pcs" localSheetId="6">#REF!</definedName>
    <definedName name="pcs" localSheetId="59">#REF!</definedName>
    <definedName name="pcs" localSheetId="63">#REF!</definedName>
    <definedName name="pcs" localSheetId="86">#REF!</definedName>
    <definedName name="pcs" localSheetId="81">#REF!</definedName>
    <definedName name="pcs" localSheetId="83">#REF!</definedName>
    <definedName name="pcs" localSheetId="7">#REF!</definedName>
    <definedName name="pcs" localSheetId="65">#REF!</definedName>
    <definedName name="pcs" localSheetId="25">#REF!</definedName>
    <definedName name="pcs" localSheetId="30">#REF!</definedName>
    <definedName name="pcs" localSheetId="75">#REF!</definedName>
    <definedName name="pcs" localSheetId="70">#REF!</definedName>
    <definedName name="pcs" localSheetId="68">#REF!</definedName>
    <definedName name="pcs" localSheetId="72">#REF!</definedName>
    <definedName name="pcs" localSheetId="33">#REF!</definedName>
    <definedName name="pcs" localSheetId="55">#REF!</definedName>
    <definedName name="pcs" localSheetId="57">#REF!</definedName>
    <definedName name="pcs" localSheetId="36">#REF!</definedName>
    <definedName name="pcs" localSheetId="8">#REF!</definedName>
    <definedName name="pcs">#REF!</definedName>
    <definedName name="pd" localSheetId="3">#REF!</definedName>
    <definedName name="pd" localSheetId="20">#REF!</definedName>
    <definedName name="pd" localSheetId="22">#REF!</definedName>
    <definedName name="pd" localSheetId="23">#REF!</definedName>
    <definedName name="pd" localSheetId="35">#REF!</definedName>
    <definedName name="pd" localSheetId="37">#REF!</definedName>
    <definedName name="pd" localSheetId="39">#REF!</definedName>
    <definedName name="pd" localSheetId="40">#REF!</definedName>
    <definedName name="pd" localSheetId="41">#REF!</definedName>
    <definedName name="pd" localSheetId="42">#REF!</definedName>
    <definedName name="pd" localSheetId="43">#REF!</definedName>
    <definedName name="pd" localSheetId="4">#REF!</definedName>
    <definedName name="pd" localSheetId="44">#REF!</definedName>
    <definedName name="pd" localSheetId="46">#REF!</definedName>
    <definedName name="pd" localSheetId="47">#REF!</definedName>
    <definedName name="pd" localSheetId="48">#REF!</definedName>
    <definedName name="pd" localSheetId="49">#REF!</definedName>
    <definedName name="pd" localSheetId="50">#REF!</definedName>
    <definedName name="pd" localSheetId="52">#REF!</definedName>
    <definedName name="pd" localSheetId="53">#REF!</definedName>
    <definedName name="pd" localSheetId="10">#REF!</definedName>
    <definedName name="pd" localSheetId="12">#REF!</definedName>
    <definedName name="pd" localSheetId="13">#REF!</definedName>
    <definedName name="pd" localSheetId="14">#REF!</definedName>
    <definedName name="pd" localSheetId="16">#REF!</definedName>
    <definedName name="pd" localSheetId="17">#REF!</definedName>
    <definedName name="pd" localSheetId="19">#REF!</definedName>
    <definedName name="pd" localSheetId="76">#REF!</definedName>
    <definedName name="pd" localSheetId="62">#REF!</definedName>
    <definedName name="pd" localSheetId="64">#REF!</definedName>
    <definedName name="pd" localSheetId="74">#REF!</definedName>
    <definedName name="pd" localSheetId="69">#REF!</definedName>
    <definedName name="pd" localSheetId="67">#REF!</definedName>
    <definedName name="pd" localSheetId="71">#REF!</definedName>
    <definedName name="pd" localSheetId="56">#REF!</definedName>
    <definedName name="pd" localSheetId="5">#REF!</definedName>
    <definedName name="pd" localSheetId="28">#REF!</definedName>
    <definedName name="pd" localSheetId="87">#REF!</definedName>
    <definedName name="pd" localSheetId="27">#REF!</definedName>
    <definedName name="pd" localSheetId="77">#REF!</definedName>
    <definedName name="pd" localSheetId="82">#REF!</definedName>
    <definedName name="pd" localSheetId="84">#REF!</definedName>
    <definedName name="pd" localSheetId="89">#REF!</definedName>
    <definedName name="pd" localSheetId="31">#REF!</definedName>
    <definedName name="pd" localSheetId="26">#REF!</definedName>
    <definedName name="pd" localSheetId="38">#REF!</definedName>
    <definedName name="pd" localSheetId="29">#REF!</definedName>
    <definedName name="pd" localSheetId="24">#REF!</definedName>
    <definedName name="pd" localSheetId="32">#REF!</definedName>
    <definedName name="pd" localSheetId="60">#REF!</definedName>
    <definedName name="pd" localSheetId="79">#REF!</definedName>
    <definedName name="pd" localSheetId="6">#REF!</definedName>
    <definedName name="pd" localSheetId="59">#REF!</definedName>
    <definedName name="pd" localSheetId="63">#REF!</definedName>
    <definedName name="pd" localSheetId="86">#REF!</definedName>
    <definedName name="pd" localSheetId="81">#REF!</definedName>
    <definedName name="pd" localSheetId="83">#REF!</definedName>
    <definedName name="pd" localSheetId="7">#REF!</definedName>
    <definedName name="pd" localSheetId="65">#REF!</definedName>
    <definedName name="pd" localSheetId="25">#REF!</definedName>
    <definedName name="pd" localSheetId="30">#REF!</definedName>
    <definedName name="pd" localSheetId="75">#REF!</definedName>
    <definedName name="pd" localSheetId="70">#REF!</definedName>
    <definedName name="pd" localSheetId="68">#REF!</definedName>
    <definedName name="pd" localSheetId="72">#REF!</definedName>
    <definedName name="pd" localSheetId="33">#REF!</definedName>
    <definedName name="pd" localSheetId="55">#REF!</definedName>
    <definedName name="pd" localSheetId="57">#REF!</definedName>
    <definedName name="pd" localSheetId="36">#REF!</definedName>
    <definedName name="pd" localSheetId="8">#REF!</definedName>
    <definedName name="pd">#REF!</definedName>
    <definedName name="phbn">#REF!</definedName>
    <definedName name="phbnsr">#REF!</definedName>
    <definedName name="phbnsr.">#REF!</definedName>
    <definedName name="phbnsr1">#REF!</definedName>
    <definedName name="PHBNSR2">#REF!</definedName>
    <definedName name="phbsr">#REF!</definedName>
    <definedName name="phbsr1">#REF!</definedName>
    <definedName name="pipe">'[5]Input Rates'!$A$6:$E$16</definedName>
    <definedName name="Pipe_Cross_P" localSheetId="3">#REF!</definedName>
    <definedName name="Pipe_Cross_P" localSheetId="20">#REF!</definedName>
    <definedName name="Pipe_Cross_P" localSheetId="22">#REF!</definedName>
    <definedName name="Pipe_Cross_P" localSheetId="23">#REF!</definedName>
    <definedName name="Pipe_Cross_P" localSheetId="35">#REF!</definedName>
    <definedName name="Pipe_Cross_P" localSheetId="37">#REF!</definedName>
    <definedName name="Pipe_Cross_P" localSheetId="39">#REF!</definedName>
    <definedName name="Pipe_Cross_P" localSheetId="40">#REF!</definedName>
    <definedName name="Pipe_Cross_P" localSheetId="41">#REF!</definedName>
    <definedName name="Pipe_Cross_P" localSheetId="42">#REF!</definedName>
    <definedName name="Pipe_Cross_P" localSheetId="43">#REF!</definedName>
    <definedName name="Pipe_Cross_P" localSheetId="4">#REF!</definedName>
    <definedName name="Pipe_Cross_P" localSheetId="44">#REF!</definedName>
    <definedName name="Pipe_Cross_P" localSheetId="46">#REF!</definedName>
    <definedName name="Pipe_Cross_P" localSheetId="47">#REF!</definedName>
    <definedName name="Pipe_Cross_P" localSheetId="48">#REF!</definedName>
    <definedName name="Pipe_Cross_P" localSheetId="49">#REF!</definedName>
    <definedName name="Pipe_Cross_P" localSheetId="50">#REF!</definedName>
    <definedName name="Pipe_Cross_P" localSheetId="52">#REF!</definedName>
    <definedName name="Pipe_Cross_P" localSheetId="53">#REF!</definedName>
    <definedName name="Pipe_Cross_P" localSheetId="10">#REF!</definedName>
    <definedName name="Pipe_Cross_P" localSheetId="12">#REF!</definedName>
    <definedName name="Pipe_Cross_P" localSheetId="13">#REF!</definedName>
    <definedName name="Pipe_Cross_P" localSheetId="14">#REF!</definedName>
    <definedName name="Pipe_Cross_P" localSheetId="16">#REF!</definedName>
    <definedName name="Pipe_Cross_P" localSheetId="17">#REF!</definedName>
    <definedName name="Pipe_Cross_P" localSheetId="19">#REF!</definedName>
    <definedName name="Pipe_Cross_P" localSheetId="76">#REF!</definedName>
    <definedName name="Pipe_Cross_P" localSheetId="62">#REF!</definedName>
    <definedName name="Pipe_Cross_P" localSheetId="64">#REF!</definedName>
    <definedName name="Pipe_Cross_P" localSheetId="74">#REF!</definedName>
    <definedName name="Pipe_Cross_P" localSheetId="69">#REF!</definedName>
    <definedName name="Pipe_Cross_P" localSheetId="67">#REF!</definedName>
    <definedName name="Pipe_Cross_P" localSheetId="71">#REF!</definedName>
    <definedName name="Pipe_Cross_P" localSheetId="56">#REF!</definedName>
    <definedName name="Pipe_Cross_P" localSheetId="5">#REF!</definedName>
    <definedName name="Pipe_Cross_P" localSheetId="28">#REF!</definedName>
    <definedName name="Pipe_Cross_P" localSheetId="87">#REF!</definedName>
    <definedName name="Pipe_Cross_P" localSheetId="27">#REF!</definedName>
    <definedName name="Pipe_Cross_P" localSheetId="77">#REF!</definedName>
    <definedName name="Pipe_Cross_P" localSheetId="82">#REF!</definedName>
    <definedName name="Pipe_Cross_P" localSheetId="84">#REF!</definedName>
    <definedName name="Pipe_Cross_P" localSheetId="89">#REF!</definedName>
    <definedName name="Pipe_Cross_P" localSheetId="31">#REF!</definedName>
    <definedName name="Pipe_Cross_P" localSheetId="26">#REF!</definedName>
    <definedName name="Pipe_Cross_P" localSheetId="38">#REF!</definedName>
    <definedName name="Pipe_Cross_P" localSheetId="29">#REF!</definedName>
    <definedName name="Pipe_Cross_P" localSheetId="24">#REF!</definedName>
    <definedName name="Pipe_Cross_P" localSheetId="32">#REF!</definedName>
    <definedName name="Pipe_Cross_P" localSheetId="60">#REF!</definedName>
    <definedName name="Pipe_Cross_P" localSheetId="79">#REF!</definedName>
    <definedName name="Pipe_Cross_P" localSheetId="6">#REF!</definedName>
    <definedName name="Pipe_Cross_P" localSheetId="59">#REF!</definedName>
    <definedName name="Pipe_Cross_P" localSheetId="63">#REF!</definedName>
    <definedName name="Pipe_Cross_P" localSheetId="86">#REF!</definedName>
    <definedName name="Pipe_Cross_P" localSheetId="81">#REF!</definedName>
    <definedName name="Pipe_Cross_P" localSheetId="83">#REF!</definedName>
    <definedName name="Pipe_Cross_P" localSheetId="7">#REF!</definedName>
    <definedName name="Pipe_Cross_P" localSheetId="65">#REF!</definedName>
    <definedName name="Pipe_Cross_P" localSheetId="25">#REF!</definedName>
    <definedName name="Pipe_Cross_P" localSheetId="30">#REF!</definedName>
    <definedName name="Pipe_Cross_P" localSheetId="75">#REF!</definedName>
    <definedName name="Pipe_Cross_P" localSheetId="70">#REF!</definedName>
    <definedName name="Pipe_Cross_P" localSheetId="68">#REF!</definedName>
    <definedName name="Pipe_Cross_P" localSheetId="72">#REF!</definedName>
    <definedName name="Pipe_Cross_P" localSheetId="33">#REF!</definedName>
    <definedName name="Pipe_Cross_P" localSheetId="55">#REF!</definedName>
    <definedName name="Pipe_Cross_P" localSheetId="57">#REF!</definedName>
    <definedName name="Pipe_Cross_P" localSheetId="36">#REF!</definedName>
    <definedName name="Pipe_Cross_P" localSheetId="8">#REF!</definedName>
    <definedName name="Pipe_Cross_P">#REF!</definedName>
    <definedName name="Pipe_Cross_S" localSheetId="3">#REF!</definedName>
    <definedName name="Pipe_Cross_S" localSheetId="20">#REF!</definedName>
    <definedName name="Pipe_Cross_S" localSheetId="22">#REF!</definedName>
    <definedName name="Pipe_Cross_S" localSheetId="23">#REF!</definedName>
    <definedName name="Pipe_Cross_S" localSheetId="35">#REF!</definedName>
    <definedName name="Pipe_Cross_S" localSheetId="37">#REF!</definedName>
    <definedName name="Pipe_Cross_S" localSheetId="39">#REF!</definedName>
    <definedName name="Pipe_Cross_S" localSheetId="40">#REF!</definedName>
    <definedName name="Pipe_Cross_S" localSheetId="41">#REF!</definedName>
    <definedName name="Pipe_Cross_S" localSheetId="42">#REF!</definedName>
    <definedName name="Pipe_Cross_S" localSheetId="43">#REF!</definedName>
    <definedName name="Pipe_Cross_S" localSheetId="4">#REF!</definedName>
    <definedName name="Pipe_Cross_S" localSheetId="44">#REF!</definedName>
    <definedName name="Pipe_Cross_S" localSheetId="46">#REF!</definedName>
    <definedName name="Pipe_Cross_S" localSheetId="47">#REF!</definedName>
    <definedName name="Pipe_Cross_S" localSheetId="48">#REF!</definedName>
    <definedName name="Pipe_Cross_S" localSheetId="49">#REF!</definedName>
    <definedName name="Pipe_Cross_S" localSheetId="50">#REF!</definedName>
    <definedName name="Pipe_Cross_S" localSheetId="52">#REF!</definedName>
    <definedName name="Pipe_Cross_S" localSheetId="53">#REF!</definedName>
    <definedName name="Pipe_Cross_S" localSheetId="10">#REF!</definedName>
    <definedName name="Pipe_Cross_S" localSheetId="12">#REF!</definedName>
    <definedName name="Pipe_Cross_S" localSheetId="13">#REF!</definedName>
    <definedName name="Pipe_Cross_S" localSheetId="14">#REF!</definedName>
    <definedName name="Pipe_Cross_S" localSheetId="16">#REF!</definedName>
    <definedName name="Pipe_Cross_S" localSheetId="17">#REF!</definedName>
    <definedName name="Pipe_Cross_S" localSheetId="19">#REF!</definedName>
    <definedName name="Pipe_Cross_S" localSheetId="76">#REF!</definedName>
    <definedName name="Pipe_Cross_S" localSheetId="62">#REF!</definedName>
    <definedName name="Pipe_Cross_S" localSheetId="64">#REF!</definedName>
    <definedName name="Pipe_Cross_S" localSheetId="74">#REF!</definedName>
    <definedName name="Pipe_Cross_S" localSheetId="69">#REF!</definedName>
    <definedName name="Pipe_Cross_S" localSheetId="67">#REF!</definedName>
    <definedName name="Pipe_Cross_S" localSheetId="71">#REF!</definedName>
    <definedName name="Pipe_Cross_S" localSheetId="56">#REF!</definedName>
    <definedName name="Pipe_Cross_S" localSheetId="5">#REF!</definedName>
    <definedName name="Pipe_Cross_S" localSheetId="28">#REF!</definedName>
    <definedName name="Pipe_Cross_S" localSheetId="87">#REF!</definedName>
    <definedName name="Pipe_Cross_S" localSheetId="27">#REF!</definedName>
    <definedName name="Pipe_Cross_S" localSheetId="77">#REF!</definedName>
    <definedName name="Pipe_Cross_S" localSheetId="82">#REF!</definedName>
    <definedName name="Pipe_Cross_S" localSheetId="84">#REF!</definedName>
    <definedName name="Pipe_Cross_S" localSheetId="89">#REF!</definedName>
    <definedName name="Pipe_Cross_S" localSheetId="31">#REF!</definedName>
    <definedName name="Pipe_Cross_S" localSheetId="26">#REF!</definedName>
    <definedName name="Pipe_Cross_S" localSheetId="38">#REF!</definedName>
    <definedName name="Pipe_Cross_S" localSheetId="29">#REF!</definedName>
    <definedName name="Pipe_Cross_S" localSheetId="24">#REF!</definedName>
    <definedName name="Pipe_Cross_S" localSheetId="32">#REF!</definedName>
    <definedName name="Pipe_Cross_S" localSheetId="60">#REF!</definedName>
    <definedName name="Pipe_Cross_S" localSheetId="79">#REF!</definedName>
    <definedName name="Pipe_Cross_S" localSheetId="6">#REF!</definedName>
    <definedName name="Pipe_Cross_S" localSheetId="59">#REF!</definedName>
    <definedName name="Pipe_Cross_S" localSheetId="63">#REF!</definedName>
    <definedName name="Pipe_Cross_S" localSheetId="86">#REF!</definedName>
    <definedName name="Pipe_Cross_S" localSheetId="81">#REF!</definedName>
    <definedName name="Pipe_Cross_S" localSheetId="83">#REF!</definedName>
    <definedName name="Pipe_Cross_S" localSheetId="7">#REF!</definedName>
    <definedName name="Pipe_Cross_S" localSheetId="65">#REF!</definedName>
    <definedName name="Pipe_Cross_S" localSheetId="25">#REF!</definedName>
    <definedName name="Pipe_Cross_S" localSheetId="30">#REF!</definedName>
    <definedName name="Pipe_Cross_S" localSheetId="75">#REF!</definedName>
    <definedName name="Pipe_Cross_S" localSheetId="70">#REF!</definedName>
    <definedName name="Pipe_Cross_S" localSheetId="68">#REF!</definedName>
    <definedName name="Pipe_Cross_S" localSheetId="72">#REF!</definedName>
    <definedName name="Pipe_Cross_S" localSheetId="33">#REF!</definedName>
    <definedName name="Pipe_Cross_S" localSheetId="55">#REF!</definedName>
    <definedName name="Pipe_Cross_S" localSheetId="57">#REF!</definedName>
    <definedName name="Pipe_Cross_S" localSheetId="36">#REF!</definedName>
    <definedName name="Pipe_Cross_S" localSheetId="8">#REF!</definedName>
    <definedName name="Pipe_Cross_S">#REF!</definedName>
    <definedName name="plaster">[7]Plaster!$K$4:$P$13</definedName>
    <definedName name="pr" localSheetId="3">#REF!</definedName>
    <definedName name="pr" localSheetId="20">#REF!</definedName>
    <definedName name="pr" localSheetId="22">#REF!</definedName>
    <definedName name="pr" localSheetId="23">#REF!</definedName>
    <definedName name="pr" localSheetId="35">#REF!</definedName>
    <definedName name="pr" localSheetId="37">#REF!</definedName>
    <definedName name="pr" localSheetId="39">#REF!</definedName>
    <definedName name="pr" localSheetId="40">#REF!</definedName>
    <definedName name="pr" localSheetId="41">#REF!</definedName>
    <definedName name="pr" localSheetId="42">#REF!</definedName>
    <definedName name="pr" localSheetId="43">#REF!</definedName>
    <definedName name="pr" localSheetId="4">#REF!</definedName>
    <definedName name="pr" localSheetId="44">#REF!</definedName>
    <definedName name="pr" localSheetId="46">#REF!</definedName>
    <definedName name="pr" localSheetId="47">#REF!</definedName>
    <definedName name="pr" localSheetId="48">#REF!</definedName>
    <definedName name="pr" localSheetId="49">#REF!</definedName>
    <definedName name="pr" localSheetId="50">#REF!</definedName>
    <definedName name="pr" localSheetId="52">#REF!</definedName>
    <definedName name="pr" localSheetId="53">#REF!</definedName>
    <definedName name="pr" localSheetId="10">#REF!</definedName>
    <definedName name="pr" localSheetId="12">#REF!</definedName>
    <definedName name="pr" localSheetId="13">#REF!</definedName>
    <definedName name="pr" localSheetId="14">#REF!</definedName>
    <definedName name="pr" localSheetId="16">#REF!</definedName>
    <definedName name="pr" localSheetId="17">#REF!</definedName>
    <definedName name="pr" localSheetId="19">#REF!</definedName>
    <definedName name="pr" localSheetId="76">#REF!</definedName>
    <definedName name="pr" localSheetId="62">#REF!</definedName>
    <definedName name="pr" localSheetId="64">#REF!</definedName>
    <definedName name="pr" localSheetId="74">#REF!</definedName>
    <definedName name="pr" localSheetId="69">#REF!</definedName>
    <definedName name="pr" localSheetId="67">#REF!</definedName>
    <definedName name="pr" localSheetId="71">#REF!</definedName>
    <definedName name="pr" localSheetId="56">#REF!</definedName>
    <definedName name="pr" localSheetId="5">#REF!</definedName>
    <definedName name="pr" localSheetId="28">#REF!</definedName>
    <definedName name="pr" localSheetId="87">#REF!</definedName>
    <definedName name="pr" localSheetId="27">#REF!</definedName>
    <definedName name="pr" localSheetId="77">#REF!</definedName>
    <definedName name="pr" localSheetId="82">#REF!</definedName>
    <definedName name="pr" localSheetId="84">#REF!</definedName>
    <definedName name="pr" localSheetId="89">#REF!</definedName>
    <definedName name="pr" localSheetId="31">#REF!</definedName>
    <definedName name="pr" localSheetId="26">#REF!</definedName>
    <definedName name="pr" localSheetId="38">#REF!</definedName>
    <definedName name="pr" localSheetId="29">#REF!</definedName>
    <definedName name="pr" localSheetId="24">#REF!</definedName>
    <definedName name="pr" localSheetId="32">#REF!</definedName>
    <definedName name="pr" localSheetId="60">#REF!</definedName>
    <definedName name="pr" localSheetId="79">#REF!</definedName>
    <definedName name="pr" localSheetId="6">#REF!</definedName>
    <definedName name="pr" localSheetId="59">#REF!</definedName>
    <definedName name="pr" localSheetId="63">#REF!</definedName>
    <definedName name="pr" localSheetId="86">#REF!</definedName>
    <definedName name="pr" localSheetId="81">#REF!</definedName>
    <definedName name="pr" localSheetId="83">#REF!</definedName>
    <definedName name="pr" localSheetId="7">#REF!</definedName>
    <definedName name="pr" localSheetId="65">#REF!</definedName>
    <definedName name="pr" localSheetId="25">#REF!</definedName>
    <definedName name="pr" localSheetId="30">#REF!</definedName>
    <definedName name="pr" localSheetId="75">#REF!</definedName>
    <definedName name="pr" localSheetId="70">#REF!</definedName>
    <definedName name="pr" localSheetId="68">#REF!</definedName>
    <definedName name="pr" localSheetId="72">#REF!</definedName>
    <definedName name="pr" localSheetId="33">#REF!</definedName>
    <definedName name="pr" localSheetId="55">#REF!</definedName>
    <definedName name="pr" localSheetId="57">#REF!</definedName>
    <definedName name="pr" localSheetId="36">#REF!</definedName>
    <definedName name="pr" localSheetId="8">#REF!</definedName>
    <definedName name="pr">#REF!</definedName>
    <definedName name="_xlnm.Print_Area" localSheetId="3">'1 BOQ Manyar'!$A$1:$H$12</definedName>
    <definedName name="_xlnm.Print_Area" localSheetId="20">'10 BOQ Dedawar'!$A$1:$H$12</definedName>
    <definedName name="_xlnm.Print_Area" localSheetId="22">'11 BOQ Ghalegay'!$A$1:$H$12</definedName>
    <definedName name="_xlnm.Print_Area" localSheetId="23">'12 BOQ Shingardar'!$A$1:$G$12</definedName>
    <definedName name="_xlnm.Print_Area" localSheetId="35">'13 BOQ Takhtaband'!$A$1:$H$12</definedName>
    <definedName name="_xlnm.Print_Area" localSheetId="37">'14 BOQ Engarodheri'!$A$1:$H$12</definedName>
    <definedName name="_xlnm.Print_Area" localSheetId="39">'15 BOQ Tableeghi Markaz 1'!$A$1:$H$12</definedName>
    <definedName name="_xlnm.Print_Area" localSheetId="40">'16 BOQ Jalawanan'!$A$1:$H$12</definedName>
    <definedName name="_xlnm.Print_Area" localSheetId="41">'17 BOQ Ghareja'!$A$1:$H$12</definedName>
    <definedName name="_xlnm.Print_Area" localSheetId="42">'18 BOQ Hayatabad Bypass'!$A$1:$H$12</definedName>
    <definedName name="_xlnm.Print_Area" localSheetId="43">'19 BOQ Kot'!$A$1:$H$12</definedName>
    <definedName name="_xlnm.Print_Area" localSheetId="4">'2 BOQ Tindodag'!$A$1:$H$16</definedName>
    <definedName name="_xlnm.Print_Area" localSheetId="44">'20 BOQ Charbagh'!$A$1:$H$12</definedName>
    <definedName name="_xlnm.Print_Area" localSheetId="46">'21 BOQ Mamdheri'!$A$1:$H$12</definedName>
    <definedName name="_xlnm.Print_Area" localSheetId="47">'22 BOQ Damghar'!$A$1:$H$12</definedName>
    <definedName name="_xlnm.Print_Area" localSheetId="48">'23 BOQ Kanju'!$A$1:$H$12</definedName>
    <definedName name="_xlnm.Print_Area" localSheetId="49">'24 BOQ Aligrama'!$A$1:$H$12</definedName>
    <definedName name="_xlnm.Print_Area" localSheetId="50">'25 BOQ Dedahara'!$A$1:$H$12</definedName>
    <definedName name="_xlnm.Print_Area" localSheetId="52">'26 BOQ Hazara'!$A$1:$H$12</definedName>
    <definedName name="_xlnm.Print_Area" localSheetId="53">'27 BOQ Additional Rehab.'!$A$1:$H$11</definedName>
    <definedName name="_xlnm.Print_Area" localSheetId="10">'3 BOQ Gamon Bridge DS'!$A$1:$H$12</definedName>
    <definedName name="_xlnm.Print_Area" localSheetId="12">'4 BOQ Ningoali'!$A$1:$H$12</definedName>
    <definedName name="_xlnm.Print_Area" localSheetId="13">'5 BOQ Delay'!$A$1:$H$12</definedName>
    <definedName name="_xlnm.Print_Area" localSheetId="14">'6 BOQ Bandai'!$A$1:$H$12</definedName>
    <definedName name="_xlnm.Print_Area" localSheetId="16">'7 BOQ Akhunkalay'!$A$1:$H$12</definedName>
    <definedName name="_xlnm.Print_Area" localSheetId="17">'8 BOQ Gadodagai'!$A$1:$I$12</definedName>
    <definedName name="_xlnm.Print_Area" localSheetId="19">'9 BOQ Parrai'!$A$1:$H$12</definedName>
    <definedName name="_xlnm.Print_Area" localSheetId="76">'BOQ Barikot'!$A$1:$I$14</definedName>
    <definedName name="_xlnm.Print_Area" localSheetId="62">'BOQ Jambil'!$A$1:$I$14</definedName>
    <definedName name="_xlnm.Print_Area" localSheetId="64">'BOQ Marghuzar'!$A$1:$I$14</definedName>
    <definedName name="_xlnm.Print_Area" localSheetId="74">'BOQ Plum Ghalegay'!$A$1:$I$14</definedName>
    <definedName name="_xlnm.Print_Area" localSheetId="69">'BOQ Plum Hazara'!$A$1:$I$14</definedName>
    <definedName name="_xlnm.Print_Area" localSheetId="67">'BOQ Shahdheri'!$A$1:$I$14</definedName>
    <definedName name="_xlnm.Print_Area" localSheetId="71">'BOQ Shamozo'!$A$1:$I$14</definedName>
    <definedName name="_xlnm.Print_Area" localSheetId="56">'BOQ Tableeghi Markaz 2'!$A$1:$I$12</definedName>
    <definedName name="_xlnm.Print_Area" localSheetId="5">'MS Additional Rehab.'!$A$1:$H$61</definedName>
    <definedName name="_xlnm.Print_Area" localSheetId="28">'MS Akhunkalay'!$A$1:$H$61</definedName>
    <definedName name="_xlnm.Print_Area" localSheetId="87">'MS Aligrama'!$A$1:$H$61</definedName>
    <definedName name="_xlnm.Print_Area" localSheetId="27">'MS Bandai'!$A$1:$H$61</definedName>
    <definedName name="_xlnm.Print_Area" localSheetId="77">'MS Barikot'!$A$1:$H$36</definedName>
    <definedName name="_xlnm.Print_Area" localSheetId="82">'MS Charbagh'!$A$1:$H$61</definedName>
    <definedName name="_xlnm.Print_Area" localSheetId="84">'MS Damghar'!$A$1:$H$61</definedName>
    <definedName name="_xlnm.Print_Area" localSheetId="89">'MS Dedahara'!$A$1:$H$61</definedName>
    <definedName name="_xlnm.Print_Area" localSheetId="31">'MS Dedawar'!$A$1:$H$61</definedName>
    <definedName name="_xlnm.Print_Area" localSheetId="26">'MS Delay'!$A$1:$H$61</definedName>
    <definedName name="_xlnm.Print_Area" localSheetId="38">'MS Engarodheri'!$A$1:$H$61</definedName>
    <definedName name="_xlnm.Print_Area" localSheetId="29">'MS Gadodagai'!$A$1:$H$61</definedName>
    <definedName name="_xlnm.Print_Area" localSheetId="24">'MS Gamon Bridge DS'!$A$1:$H$61</definedName>
    <definedName name="_xlnm.Print_Area" localSheetId="32">'MS Ghalegay'!$A$1:$H$61</definedName>
    <definedName name="_xlnm.Print_Area" localSheetId="60">'MS Ghareja'!$A$1:$H$61</definedName>
    <definedName name="_xlnm.Print_Area" localSheetId="79">'MS Hayatabad Bypass'!$A$1:$H$61</definedName>
    <definedName name="_xlnm.Print_Area" localSheetId="6">'MS Hazara'!$A$1:$H$61</definedName>
    <definedName name="_xlnm.Print_Area" localSheetId="59">'MS Jalawanan'!$A$1:$H$61</definedName>
    <definedName name="_xlnm.Print_Area" localSheetId="63">'MS Jambil'!$A$1:$H$36</definedName>
    <definedName name="_xlnm.Print_Area" localSheetId="86">'MS Kanju'!$A$1:$H$61</definedName>
    <definedName name="_xlnm.Print_Area" localSheetId="81">'MS Kot'!$A$1:$H$61</definedName>
    <definedName name="_xlnm.Print_Area" localSheetId="83">'MS Mamdheri'!$A$1:$H$61</definedName>
    <definedName name="_xlnm.Print_Area" localSheetId="7">'MS Manyar'!$A$1:$H$61</definedName>
    <definedName name="_xlnm.Print_Area" localSheetId="65">'MS Marghuzar'!$A$1:$H$36</definedName>
    <definedName name="_xlnm.Print_Area" localSheetId="25">'MS Ningoali'!$A$1:$H$61</definedName>
    <definedName name="_xlnm.Print_Area" localSheetId="30">'MS Parrai'!$A$1:$H$61</definedName>
    <definedName name="_xlnm.Print_Area" localSheetId="75">'MS Plum Ghalegay'!$A$1:$H$36</definedName>
    <definedName name="_xlnm.Print_Area" localSheetId="70">'MS Plum Hazara'!$A$1:$H$36</definedName>
    <definedName name="_xlnm.Print_Area" localSheetId="68">'MS Shahdheri'!$A$1:$H$36</definedName>
    <definedName name="_xlnm.Print_Area" localSheetId="72">'MS Shamozo'!$A$1:$H$36</definedName>
    <definedName name="_xlnm.Print_Area" localSheetId="33">'MS Shingardar'!$A$1:$H$61</definedName>
    <definedName name="_xlnm.Print_Area" localSheetId="55">'MS Tableeghi Markaz 1'!$A$1:$H$61</definedName>
    <definedName name="_xlnm.Print_Area" localSheetId="57">'MS Tableeghi Markaz 2'!$A$1:$H$61</definedName>
    <definedName name="_xlnm.Print_Area" localSheetId="36">'MS Takhtaband'!$A$1:$H$61</definedName>
    <definedName name="_xlnm.Print_Area" localSheetId="8">'MS Tindodag'!$A$1:$H$73</definedName>
    <definedName name="_xlnm.Print_Area" localSheetId="0">Summary!$A$1:$D$50</definedName>
    <definedName name="_xlnm.Print_Area" localSheetId="1">'Summary Additional Rehab'!$A$1:$C$6</definedName>
    <definedName name="_xlnm.Print_Area" localSheetId="15">'Summary Akhunkalay'!$A$1:$C$7</definedName>
    <definedName name="_xlnm.Print_Area" localSheetId="9">'Summary Gamon Bridge'!$A$1:$C$6</definedName>
    <definedName name="_xlnm.Print_Area" localSheetId="21">'Summary Ghalegay'!$A$1:$C$7</definedName>
    <definedName name="_xlnm.Print_Area" localSheetId="51">'Summary Hazara'!$A$1:$C$6</definedName>
    <definedName name="_xlnm.Print_Area" localSheetId="58">'Summary Jalawanan'!$C$1:$E$7</definedName>
    <definedName name="_xlnm.Print_Area" localSheetId="61">'Summary Jambil'!$C$1:$E$7</definedName>
    <definedName name="_xlnm.Print_Area" localSheetId="2">'Summary Manyar'!$A$1:$C$7</definedName>
    <definedName name="_xlnm.Print_Area" localSheetId="11">'Summary Ningoali'!$A$1:$C$10</definedName>
    <definedName name="_xlnm.Print_Area" localSheetId="18">'Summary Parrai'!$A$1:$C$8</definedName>
    <definedName name="_xlnm.Print_Area" localSheetId="73">'Summary Plum Ghalegay'!$C$1:$E$7</definedName>
    <definedName name="_xlnm.Print_Area" localSheetId="66">'Summary Shahdheri'!$C$1:$E$8</definedName>
    <definedName name="_xlnm.Print_Area" localSheetId="34">'Summary Takhtaband'!$A$1:$C$7</definedName>
    <definedName name="_xlnm.Print_Area">#REF!</definedName>
    <definedName name="PRINT_AREA_MI">#N/A</definedName>
    <definedName name="_xlnm.Print_Titles">#REF!</definedName>
    <definedName name="PrintArea1">#REF!</definedName>
    <definedName name="PrintTitles1">#REF!</definedName>
    <definedName name="Qty_Asphalt" localSheetId="3">#REF!</definedName>
    <definedName name="Qty_Asphalt" localSheetId="20">#REF!</definedName>
    <definedName name="Qty_Asphalt" localSheetId="22">#REF!</definedName>
    <definedName name="Qty_Asphalt" localSheetId="23">#REF!</definedName>
    <definedName name="Qty_Asphalt" localSheetId="35">#REF!</definedName>
    <definedName name="Qty_Asphalt" localSheetId="37">#REF!</definedName>
    <definedName name="Qty_Asphalt" localSheetId="39">#REF!</definedName>
    <definedName name="Qty_Asphalt" localSheetId="40">#REF!</definedName>
    <definedName name="Qty_Asphalt" localSheetId="41">#REF!</definedName>
    <definedName name="Qty_Asphalt" localSheetId="42">#REF!</definedName>
    <definedName name="Qty_Asphalt" localSheetId="43">#REF!</definedName>
    <definedName name="Qty_Asphalt" localSheetId="4">#REF!</definedName>
    <definedName name="Qty_Asphalt" localSheetId="44">#REF!</definedName>
    <definedName name="Qty_Asphalt" localSheetId="46">#REF!</definedName>
    <definedName name="Qty_Asphalt" localSheetId="47">#REF!</definedName>
    <definedName name="Qty_Asphalt" localSheetId="48">#REF!</definedName>
    <definedName name="Qty_Asphalt" localSheetId="49">#REF!</definedName>
    <definedName name="Qty_Asphalt" localSheetId="50">#REF!</definedName>
    <definedName name="Qty_Asphalt" localSheetId="52">#REF!</definedName>
    <definedName name="Qty_Asphalt" localSheetId="53">#REF!</definedName>
    <definedName name="Qty_Asphalt" localSheetId="10">#REF!</definedName>
    <definedName name="Qty_Asphalt" localSheetId="12">#REF!</definedName>
    <definedName name="Qty_Asphalt" localSheetId="13">#REF!</definedName>
    <definedName name="Qty_Asphalt" localSheetId="14">#REF!</definedName>
    <definedName name="Qty_Asphalt" localSheetId="16">#REF!</definedName>
    <definedName name="Qty_Asphalt" localSheetId="17">#REF!</definedName>
    <definedName name="Qty_Asphalt" localSheetId="19">#REF!</definedName>
    <definedName name="Qty_Asphalt" localSheetId="76">#REF!</definedName>
    <definedName name="Qty_Asphalt" localSheetId="62">#REF!</definedName>
    <definedName name="Qty_Asphalt" localSheetId="64">#REF!</definedName>
    <definedName name="Qty_Asphalt" localSheetId="74">#REF!</definedName>
    <definedName name="Qty_Asphalt" localSheetId="69">#REF!</definedName>
    <definedName name="Qty_Asphalt" localSheetId="67">#REF!</definedName>
    <definedName name="Qty_Asphalt" localSheetId="71">#REF!</definedName>
    <definedName name="Qty_Asphalt" localSheetId="56">#REF!</definedName>
    <definedName name="Qty_Asphalt" localSheetId="5">#REF!</definedName>
    <definedName name="Qty_Asphalt" localSheetId="28">#REF!</definedName>
    <definedName name="Qty_Asphalt" localSheetId="87">#REF!</definedName>
    <definedName name="Qty_Asphalt" localSheetId="27">#REF!</definedName>
    <definedName name="Qty_Asphalt" localSheetId="77">#REF!</definedName>
    <definedName name="Qty_Asphalt" localSheetId="82">#REF!</definedName>
    <definedName name="Qty_Asphalt" localSheetId="84">#REF!</definedName>
    <definedName name="Qty_Asphalt" localSheetId="89">#REF!</definedName>
    <definedName name="Qty_Asphalt" localSheetId="31">#REF!</definedName>
    <definedName name="Qty_Asphalt" localSheetId="26">#REF!</definedName>
    <definedName name="Qty_Asphalt" localSheetId="38">#REF!</definedName>
    <definedName name="Qty_Asphalt" localSheetId="29">#REF!</definedName>
    <definedName name="Qty_Asphalt" localSheetId="24">#REF!</definedName>
    <definedName name="Qty_Asphalt" localSheetId="32">#REF!</definedName>
    <definedName name="Qty_Asphalt" localSheetId="60">#REF!</definedName>
    <definedName name="Qty_Asphalt" localSheetId="79">#REF!</definedName>
    <definedName name="Qty_Asphalt" localSheetId="6">#REF!</definedName>
    <definedName name="Qty_Asphalt" localSheetId="59">#REF!</definedName>
    <definedName name="Qty_Asphalt" localSheetId="63">#REF!</definedName>
    <definedName name="Qty_Asphalt" localSheetId="86">#REF!</definedName>
    <definedName name="Qty_Asphalt" localSheetId="81">#REF!</definedName>
    <definedName name="Qty_Asphalt" localSheetId="83">#REF!</definedName>
    <definedName name="Qty_Asphalt" localSheetId="7">#REF!</definedName>
    <definedName name="Qty_Asphalt" localSheetId="65">#REF!</definedName>
    <definedName name="Qty_Asphalt" localSheetId="25">#REF!</definedName>
    <definedName name="Qty_Asphalt" localSheetId="30">#REF!</definedName>
    <definedName name="Qty_Asphalt" localSheetId="75">#REF!</definedName>
    <definedName name="Qty_Asphalt" localSheetId="70">#REF!</definedName>
    <definedName name="Qty_Asphalt" localSheetId="68">#REF!</definedName>
    <definedName name="Qty_Asphalt" localSheetId="72">#REF!</definedName>
    <definedName name="Qty_Asphalt" localSheetId="33">#REF!</definedName>
    <definedName name="Qty_Asphalt" localSheetId="55">#REF!</definedName>
    <definedName name="Qty_Asphalt" localSheetId="57">#REF!</definedName>
    <definedName name="Qty_Asphalt" localSheetId="36">#REF!</definedName>
    <definedName name="Qty_Asphalt" localSheetId="8">#REF!</definedName>
    <definedName name="Qty_Asphalt">#REF!</definedName>
    <definedName name="Qty_Base_Course" localSheetId="3">#REF!</definedName>
    <definedName name="Qty_Base_Course" localSheetId="20">#REF!</definedName>
    <definedName name="Qty_Base_Course" localSheetId="22">#REF!</definedName>
    <definedName name="Qty_Base_Course" localSheetId="23">#REF!</definedName>
    <definedName name="Qty_Base_Course" localSheetId="35">#REF!</definedName>
    <definedName name="Qty_Base_Course" localSheetId="37">#REF!</definedName>
    <definedName name="Qty_Base_Course" localSheetId="39">#REF!</definedName>
    <definedName name="Qty_Base_Course" localSheetId="40">#REF!</definedName>
    <definedName name="Qty_Base_Course" localSheetId="41">#REF!</definedName>
    <definedName name="Qty_Base_Course" localSheetId="42">#REF!</definedName>
    <definedName name="Qty_Base_Course" localSheetId="43">#REF!</definedName>
    <definedName name="Qty_Base_Course" localSheetId="4">#REF!</definedName>
    <definedName name="Qty_Base_Course" localSheetId="44">#REF!</definedName>
    <definedName name="Qty_Base_Course" localSheetId="46">#REF!</definedName>
    <definedName name="Qty_Base_Course" localSheetId="47">#REF!</definedName>
    <definedName name="Qty_Base_Course" localSheetId="48">#REF!</definedName>
    <definedName name="Qty_Base_Course" localSheetId="49">#REF!</definedName>
    <definedName name="Qty_Base_Course" localSheetId="50">#REF!</definedName>
    <definedName name="Qty_Base_Course" localSheetId="52">#REF!</definedName>
    <definedName name="Qty_Base_Course" localSheetId="53">#REF!</definedName>
    <definedName name="Qty_Base_Course" localSheetId="10">#REF!</definedName>
    <definedName name="Qty_Base_Course" localSheetId="12">#REF!</definedName>
    <definedName name="Qty_Base_Course" localSheetId="13">#REF!</definedName>
    <definedName name="Qty_Base_Course" localSheetId="14">#REF!</definedName>
    <definedName name="Qty_Base_Course" localSheetId="16">#REF!</definedName>
    <definedName name="Qty_Base_Course" localSheetId="17">#REF!</definedName>
    <definedName name="Qty_Base_Course" localSheetId="19">#REF!</definedName>
    <definedName name="Qty_Base_Course" localSheetId="76">#REF!</definedName>
    <definedName name="Qty_Base_Course" localSheetId="62">#REF!</definedName>
    <definedName name="Qty_Base_Course" localSheetId="64">#REF!</definedName>
    <definedName name="Qty_Base_Course" localSheetId="74">#REF!</definedName>
    <definedName name="Qty_Base_Course" localSheetId="69">#REF!</definedName>
    <definedName name="Qty_Base_Course" localSheetId="67">#REF!</definedName>
    <definedName name="Qty_Base_Course" localSheetId="71">#REF!</definedName>
    <definedName name="Qty_Base_Course" localSheetId="56">#REF!</definedName>
    <definedName name="Qty_Base_Course" localSheetId="5">#REF!</definedName>
    <definedName name="Qty_Base_Course" localSheetId="28">#REF!</definedName>
    <definedName name="Qty_Base_Course" localSheetId="87">#REF!</definedName>
    <definedName name="Qty_Base_Course" localSheetId="27">#REF!</definedName>
    <definedName name="Qty_Base_Course" localSheetId="77">#REF!</definedName>
    <definedName name="Qty_Base_Course" localSheetId="82">#REF!</definedName>
    <definedName name="Qty_Base_Course" localSheetId="84">#REF!</definedName>
    <definedName name="Qty_Base_Course" localSheetId="89">#REF!</definedName>
    <definedName name="Qty_Base_Course" localSheetId="31">#REF!</definedName>
    <definedName name="Qty_Base_Course" localSheetId="26">#REF!</definedName>
    <definedName name="Qty_Base_Course" localSheetId="38">#REF!</definedName>
    <definedName name="Qty_Base_Course" localSheetId="29">#REF!</definedName>
    <definedName name="Qty_Base_Course" localSheetId="24">#REF!</definedName>
    <definedName name="Qty_Base_Course" localSheetId="32">#REF!</definedName>
    <definedName name="Qty_Base_Course" localSheetId="60">#REF!</definedName>
    <definedName name="Qty_Base_Course" localSheetId="79">#REF!</definedName>
    <definedName name="Qty_Base_Course" localSheetId="6">#REF!</definedName>
    <definedName name="Qty_Base_Course" localSheetId="59">#REF!</definedName>
    <definedName name="Qty_Base_Course" localSheetId="63">#REF!</definedName>
    <definedName name="Qty_Base_Course" localSheetId="86">#REF!</definedName>
    <definedName name="Qty_Base_Course" localSheetId="81">#REF!</definedName>
    <definedName name="Qty_Base_Course" localSheetId="83">#REF!</definedName>
    <definedName name="Qty_Base_Course" localSheetId="7">#REF!</definedName>
    <definedName name="Qty_Base_Course" localSheetId="65">#REF!</definedName>
    <definedName name="Qty_Base_Course" localSheetId="25">#REF!</definedName>
    <definedName name="Qty_Base_Course" localSheetId="30">#REF!</definedName>
    <definedName name="Qty_Base_Course" localSheetId="75">#REF!</definedName>
    <definedName name="Qty_Base_Course" localSheetId="70">#REF!</definedName>
    <definedName name="Qty_Base_Course" localSheetId="68">#REF!</definedName>
    <definedName name="Qty_Base_Course" localSheetId="72">#REF!</definedName>
    <definedName name="Qty_Base_Course" localSheetId="33">#REF!</definedName>
    <definedName name="Qty_Base_Course" localSheetId="55">#REF!</definedName>
    <definedName name="Qty_Base_Course" localSheetId="57">#REF!</definedName>
    <definedName name="Qty_Base_Course" localSheetId="36">#REF!</definedName>
    <definedName name="Qty_Base_Course" localSheetId="8">#REF!</definedName>
    <definedName name="Qty_Base_Course">#REF!</definedName>
    <definedName name="Qty_BOE" localSheetId="3">#REF!</definedName>
    <definedName name="Qty_BOE" localSheetId="20">#REF!</definedName>
    <definedName name="Qty_BOE" localSheetId="22">#REF!</definedName>
    <definedName name="Qty_BOE" localSheetId="23">#REF!</definedName>
    <definedName name="Qty_BOE" localSheetId="35">#REF!</definedName>
    <definedName name="Qty_BOE" localSheetId="37">#REF!</definedName>
    <definedName name="Qty_BOE" localSheetId="39">#REF!</definedName>
    <definedName name="Qty_BOE" localSheetId="40">#REF!</definedName>
    <definedName name="Qty_BOE" localSheetId="41">#REF!</definedName>
    <definedName name="Qty_BOE" localSheetId="42">#REF!</definedName>
    <definedName name="Qty_BOE" localSheetId="43">#REF!</definedName>
    <definedName name="Qty_BOE" localSheetId="4">#REF!</definedName>
    <definedName name="Qty_BOE" localSheetId="44">#REF!</definedName>
    <definedName name="Qty_BOE" localSheetId="46">#REF!</definedName>
    <definedName name="Qty_BOE" localSheetId="47">#REF!</definedName>
    <definedName name="Qty_BOE" localSheetId="48">#REF!</definedName>
    <definedName name="Qty_BOE" localSheetId="49">#REF!</definedName>
    <definedName name="Qty_BOE" localSheetId="50">#REF!</definedName>
    <definedName name="Qty_BOE" localSheetId="52">#REF!</definedName>
    <definedName name="Qty_BOE" localSheetId="53">#REF!</definedName>
    <definedName name="Qty_BOE" localSheetId="10">#REF!</definedName>
    <definedName name="Qty_BOE" localSheetId="12">#REF!</definedName>
    <definedName name="Qty_BOE" localSheetId="13">#REF!</definedName>
    <definedName name="Qty_BOE" localSheetId="14">#REF!</definedName>
    <definedName name="Qty_BOE" localSheetId="16">#REF!</definedName>
    <definedName name="Qty_BOE" localSheetId="17">#REF!</definedName>
    <definedName name="Qty_BOE" localSheetId="19">#REF!</definedName>
    <definedName name="Qty_BOE" localSheetId="76">#REF!</definedName>
    <definedName name="Qty_BOE" localSheetId="62">#REF!</definedName>
    <definedName name="Qty_BOE" localSheetId="64">#REF!</definedName>
    <definedName name="Qty_BOE" localSheetId="74">#REF!</definedName>
    <definedName name="Qty_BOE" localSheetId="69">#REF!</definedName>
    <definedName name="Qty_BOE" localSheetId="67">#REF!</definedName>
    <definedName name="Qty_BOE" localSheetId="71">#REF!</definedName>
    <definedName name="Qty_BOE" localSheetId="56">#REF!</definedName>
    <definedName name="Qty_BOE" localSheetId="5">#REF!</definedName>
    <definedName name="Qty_BOE" localSheetId="28">#REF!</definedName>
    <definedName name="Qty_BOE" localSheetId="87">#REF!</definedName>
    <definedName name="Qty_BOE" localSheetId="27">#REF!</definedName>
    <definedName name="Qty_BOE" localSheetId="77">#REF!</definedName>
    <definedName name="Qty_BOE" localSheetId="82">#REF!</definedName>
    <definedName name="Qty_BOE" localSheetId="84">#REF!</definedName>
    <definedName name="Qty_BOE" localSheetId="89">#REF!</definedName>
    <definedName name="Qty_BOE" localSheetId="31">#REF!</definedName>
    <definedName name="Qty_BOE" localSheetId="26">#REF!</definedName>
    <definedName name="Qty_BOE" localSheetId="38">#REF!</definedName>
    <definedName name="Qty_BOE" localSheetId="29">#REF!</definedName>
    <definedName name="Qty_BOE" localSheetId="24">#REF!</definedName>
    <definedName name="Qty_BOE" localSheetId="32">#REF!</definedName>
    <definedName name="Qty_BOE" localSheetId="60">#REF!</definedName>
    <definedName name="Qty_BOE" localSheetId="79">#REF!</definedName>
    <definedName name="Qty_BOE" localSheetId="6">#REF!</definedName>
    <definedName name="Qty_BOE" localSheetId="59">#REF!</definedName>
    <definedName name="Qty_BOE" localSheetId="63">#REF!</definedName>
    <definedName name="Qty_BOE" localSheetId="86">#REF!</definedName>
    <definedName name="Qty_BOE" localSheetId="81">#REF!</definedName>
    <definedName name="Qty_BOE" localSheetId="83">#REF!</definedName>
    <definedName name="Qty_BOE" localSheetId="7">#REF!</definedName>
    <definedName name="Qty_BOE" localSheetId="65">#REF!</definedName>
    <definedName name="Qty_BOE" localSheetId="25">#REF!</definedName>
    <definedName name="Qty_BOE" localSheetId="30">#REF!</definedName>
    <definedName name="Qty_BOE" localSheetId="75">#REF!</definedName>
    <definedName name="Qty_BOE" localSheetId="70">#REF!</definedName>
    <definedName name="Qty_BOE" localSheetId="68">#REF!</definedName>
    <definedName name="Qty_BOE" localSheetId="72">#REF!</definedName>
    <definedName name="Qty_BOE" localSheetId="33">#REF!</definedName>
    <definedName name="Qty_BOE" localSheetId="55">#REF!</definedName>
    <definedName name="Qty_BOE" localSheetId="57">#REF!</definedName>
    <definedName name="Qty_BOE" localSheetId="36">#REF!</definedName>
    <definedName name="Qty_BOE" localSheetId="8">#REF!</definedName>
    <definedName name="Qty_BOE">#REF!</definedName>
    <definedName name="Qty_Brick_Flat" localSheetId="3">#REF!</definedName>
    <definedName name="Qty_Brick_Flat" localSheetId="20">#REF!</definedName>
    <definedName name="Qty_Brick_Flat" localSheetId="22">#REF!</definedName>
    <definedName name="Qty_Brick_Flat" localSheetId="23">#REF!</definedName>
    <definedName name="Qty_Brick_Flat" localSheetId="35">#REF!</definedName>
    <definedName name="Qty_Brick_Flat" localSheetId="37">#REF!</definedName>
    <definedName name="Qty_Brick_Flat" localSheetId="39">#REF!</definedName>
    <definedName name="Qty_Brick_Flat" localSheetId="40">#REF!</definedName>
    <definedName name="Qty_Brick_Flat" localSheetId="41">#REF!</definedName>
    <definedName name="Qty_Brick_Flat" localSheetId="42">#REF!</definedName>
    <definedName name="Qty_Brick_Flat" localSheetId="43">#REF!</definedName>
    <definedName name="Qty_Brick_Flat" localSheetId="4">#REF!</definedName>
    <definedName name="Qty_Brick_Flat" localSheetId="44">#REF!</definedName>
    <definedName name="Qty_Brick_Flat" localSheetId="46">#REF!</definedName>
    <definedName name="Qty_Brick_Flat" localSheetId="47">#REF!</definedName>
    <definedName name="Qty_Brick_Flat" localSheetId="48">#REF!</definedName>
    <definedName name="Qty_Brick_Flat" localSheetId="49">#REF!</definedName>
    <definedName name="Qty_Brick_Flat" localSheetId="50">#REF!</definedName>
    <definedName name="Qty_Brick_Flat" localSheetId="52">#REF!</definedName>
    <definedName name="Qty_Brick_Flat" localSheetId="53">#REF!</definedName>
    <definedName name="Qty_Brick_Flat" localSheetId="10">#REF!</definedName>
    <definedName name="Qty_Brick_Flat" localSheetId="12">#REF!</definedName>
    <definedName name="Qty_Brick_Flat" localSheetId="13">#REF!</definedName>
    <definedName name="Qty_Brick_Flat" localSheetId="14">#REF!</definedName>
    <definedName name="Qty_Brick_Flat" localSheetId="16">#REF!</definedName>
    <definedName name="Qty_Brick_Flat" localSheetId="17">#REF!</definedName>
    <definedName name="Qty_Brick_Flat" localSheetId="19">#REF!</definedName>
    <definedName name="Qty_Brick_Flat" localSheetId="76">#REF!</definedName>
    <definedName name="Qty_Brick_Flat" localSheetId="62">#REF!</definedName>
    <definedName name="Qty_Brick_Flat" localSheetId="64">#REF!</definedName>
    <definedName name="Qty_Brick_Flat" localSheetId="74">#REF!</definedName>
    <definedName name="Qty_Brick_Flat" localSheetId="69">#REF!</definedName>
    <definedName name="Qty_Brick_Flat" localSheetId="67">#REF!</definedName>
    <definedName name="Qty_Brick_Flat" localSheetId="71">#REF!</definedName>
    <definedName name="Qty_Brick_Flat" localSheetId="56">#REF!</definedName>
    <definedName name="Qty_Brick_Flat" localSheetId="5">#REF!</definedName>
    <definedName name="Qty_Brick_Flat" localSheetId="28">#REF!</definedName>
    <definedName name="Qty_Brick_Flat" localSheetId="87">#REF!</definedName>
    <definedName name="Qty_Brick_Flat" localSheetId="27">#REF!</definedName>
    <definedName name="Qty_Brick_Flat" localSheetId="77">#REF!</definedName>
    <definedName name="Qty_Brick_Flat" localSheetId="82">#REF!</definedName>
    <definedName name="Qty_Brick_Flat" localSheetId="84">#REF!</definedName>
    <definedName name="Qty_Brick_Flat" localSheetId="89">#REF!</definedName>
    <definedName name="Qty_Brick_Flat" localSheetId="31">#REF!</definedName>
    <definedName name="Qty_Brick_Flat" localSheetId="26">#REF!</definedName>
    <definedName name="Qty_Brick_Flat" localSheetId="38">#REF!</definedName>
    <definedName name="Qty_Brick_Flat" localSheetId="29">#REF!</definedName>
    <definedName name="Qty_Brick_Flat" localSheetId="24">#REF!</definedName>
    <definedName name="Qty_Brick_Flat" localSheetId="32">#REF!</definedName>
    <definedName name="Qty_Brick_Flat" localSheetId="60">#REF!</definedName>
    <definedName name="Qty_Brick_Flat" localSheetId="79">#REF!</definedName>
    <definedName name="Qty_Brick_Flat" localSheetId="6">#REF!</definedName>
    <definedName name="Qty_Brick_Flat" localSheetId="59">#REF!</definedName>
    <definedName name="Qty_Brick_Flat" localSheetId="63">#REF!</definedName>
    <definedName name="Qty_Brick_Flat" localSheetId="86">#REF!</definedName>
    <definedName name="Qty_Brick_Flat" localSheetId="81">#REF!</definedName>
    <definedName name="Qty_Brick_Flat" localSheetId="83">#REF!</definedName>
    <definedName name="Qty_Brick_Flat" localSheetId="7">#REF!</definedName>
    <definedName name="Qty_Brick_Flat" localSheetId="65">#REF!</definedName>
    <definedName name="Qty_Brick_Flat" localSheetId="25">#REF!</definedName>
    <definedName name="Qty_Brick_Flat" localSheetId="30">#REF!</definedName>
    <definedName name="Qty_Brick_Flat" localSheetId="75">#REF!</definedName>
    <definedName name="Qty_Brick_Flat" localSheetId="70">#REF!</definedName>
    <definedName name="Qty_Brick_Flat" localSheetId="68">#REF!</definedName>
    <definedName name="Qty_Brick_Flat" localSheetId="72">#REF!</definedName>
    <definedName name="Qty_Brick_Flat" localSheetId="33">#REF!</definedName>
    <definedName name="Qty_Brick_Flat" localSheetId="55">#REF!</definedName>
    <definedName name="Qty_Brick_Flat" localSheetId="57">#REF!</definedName>
    <definedName name="Qty_Brick_Flat" localSheetId="36">#REF!</definedName>
    <definedName name="Qty_Brick_Flat" localSheetId="8">#REF!</definedName>
    <definedName name="Qty_Brick_Flat">#REF!</definedName>
    <definedName name="Qty_CS_Bedding" localSheetId="3">#REF!</definedName>
    <definedName name="Qty_CS_Bedding" localSheetId="20">#REF!</definedName>
    <definedName name="Qty_CS_Bedding" localSheetId="22">#REF!</definedName>
    <definedName name="Qty_CS_Bedding" localSheetId="23">#REF!</definedName>
    <definedName name="Qty_CS_Bedding" localSheetId="35">#REF!</definedName>
    <definedName name="Qty_CS_Bedding" localSheetId="37">#REF!</definedName>
    <definedName name="Qty_CS_Bedding" localSheetId="39">#REF!</definedName>
    <definedName name="Qty_CS_Bedding" localSheetId="40">#REF!</definedName>
    <definedName name="Qty_CS_Bedding" localSheetId="41">#REF!</definedName>
    <definedName name="Qty_CS_Bedding" localSheetId="42">#REF!</definedName>
    <definedName name="Qty_CS_Bedding" localSheetId="43">#REF!</definedName>
    <definedName name="Qty_CS_Bedding" localSheetId="4">#REF!</definedName>
    <definedName name="Qty_CS_Bedding" localSheetId="44">#REF!</definedName>
    <definedName name="Qty_CS_Bedding" localSheetId="46">#REF!</definedName>
    <definedName name="Qty_CS_Bedding" localSheetId="47">#REF!</definedName>
    <definedName name="Qty_CS_Bedding" localSheetId="48">#REF!</definedName>
    <definedName name="Qty_CS_Bedding" localSheetId="49">#REF!</definedName>
    <definedName name="Qty_CS_Bedding" localSheetId="50">#REF!</definedName>
    <definedName name="Qty_CS_Bedding" localSheetId="52">#REF!</definedName>
    <definedName name="Qty_CS_Bedding" localSheetId="53">#REF!</definedName>
    <definedName name="Qty_CS_Bedding" localSheetId="10">#REF!</definedName>
    <definedName name="Qty_CS_Bedding" localSheetId="12">#REF!</definedName>
    <definedName name="Qty_CS_Bedding" localSheetId="13">#REF!</definedName>
    <definedName name="Qty_CS_Bedding" localSheetId="14">#REF!</definedName>
    <definedName name="Qty_CS_Bedding" localSheetId="16">#REF!</definedName>
    <definedName name="Qty_CS_Bedding" localSheetId="17">#REF!</definedName>
    <definedName name="Qty_CS_Bedding" localSheetId="19">#REF!</definedName>
    <definedName name="Qty_CS_Bedding" localSheetId="76">#REF!</definedName>
    <definedName name="Qty_CS_Bedding" localSheetId="62">#REF!</definedName>
    <definedName name="Qty_CS_Bedding" localSheetId="64">#REF!</definedName>
    <definedName name="Qty_CS_Bedding" localSheetId="74">#REF!</definedName>
    <definedName name="Qty_CS_Bedding" localSheetId="69">#REF!</definedName>
    <definedName name="Qty_CS_Bedding" localSheetId="67">#REF!</definedName>
    <definedName name="Qty_CS_Bedding" localSheetId="71">#REF!</definedName>
    <definedName name="Qty_CS_Bedding" localSheetId="56">#REF!</definedName>
    <definedName name="Qty_CS_Bedding" localSheetId="5">#REF!</definedName>
    <definedName name="Qty_CS_Bedding" localSheetId="28">#REF!</definedName>
    <definedName name="Qty_CS_Bedding" localSheetId="87">#REF!</definedName>
    <definedName name="Qty_CS_Bedding" localSheetId="27">#REF!</definedName>
    <definedName name="Qty_CS_Bedding" localSheetId="77">#REF!</definedName>
    <definedName name="Qty_CS_Bedding" localSheetId="82">#REF!</definedName>
    <definedName name="Qty_CS_Bedding" localSheetId="84">#REF!</definedName>
    <definedName name="Qty_CS_Bedding" localSheetId="89">#REF!</definedName>
    <definedName name="Qty_CS_Bedding" localSheetId="31">#REF!</definedName>
    <definedName name="Qty_CS_Bedding" localSheetId="26">#REF!</definedName>
    <definedName name="Qty_CS_Bedding" localSheetId="38">#REF!</definedName>
    <definedName name="Qty_CS_Bedding" localSheetId="29">#REF!</definedName>
    <definedName name="Qty_CS_Bedding" localSheetId="24">#REF!</definedName>
    <definedName name="Qty_CS_Bedding" localSheetId="32">#REF!</definedName>
    <definedName name="Qty_CS_Bedding" localSheetId="60">#REF!</definedName>
    <definedName name="Qty_CS_Bedding" localSheetId="79">#REF!</definedName>
    <definedName name="Qty_CS_Bedding" localSheetId="6">#REF!</definedName>
    <definedName name="Qty_CS_Bedding" localSheetId="59">#REF!</definedName>
    <definedName name="Qty_CS_Bedding" localSheetId="63">#REF!</definedName>
    <definedName name="Qty_CS_Bedding" localSheetId="86">#REF!</definedName>
    <definedName name="Qty_CS_Bedding" localSheetId="81">#REF!</definedName>
    <definedName name="Qty_CS_Bedding" localSheetId="83">#REF!</definedName>
    <definedName name="Qty_CS_Bedding" localSheetId="7">#REF!</definedName>
    <definedName name="Qty_CS_Bedding" localSheetId="65">#REF!</definedName>
    <definedName name="Qty_CS_Bedding" localSheetId="25">#REF!</definedName>
    <definedName name="Qty_CS_Bedding" localSheetId="30">#REF!</definedName>
    <definedName name="Qty_CS_Bedding" localSheetId="75">#REF!</definedName>
    <definedName name="Qty_CS_Bedding" localSheetId="70">#REF!</definedName>
    <definedName name="Qty_CS_Bedding" localSheetId="68">#REF!</definedName>
    <definedName name="Qty_CS_Bedding" localSheetId="72">#REF!</definedName>
    <definedName name="Qty_CS_Bedding" localSheetId="33">#REF!</definedName>
    <definedName name="Qty_CS_Bedding" localSheetId="55">#REF!</definedName>
    <definedName name="Qty_CS_Bedding" localSheetId="57">#REF!</definedName>
    <definedName name="Qty_CS_Bedding" localSheetId="36">#REF!</definedName>
    <definedName name="Qty_CS_Bedding" localSheetId="8">#REF!</definedName>
    <definedName name="Qty_CS_Bedding">#REF!</definedName>
    <definedName name="Qty_DST" localSheetId="3">#REF!</definedName>
    <definedName name="Qty_DST" localSheetId="20">#REF!</definedName>
    <definedName name="Qty_DST" localSheetId="22">#REF!</definedName>
    <definedName name="Qty_DST" localSheetId="23">#REF!</definedName>
    <definedName name="Qty_DST" localSheetId="35">#REF!</definedName>
    <definedName name="Qty_DST" localSheetId="37">#REF!</definedName>
    <definedName name="Qty_DST" localSheetId="39">#REF!</definedName>
    <definedName name="Qty_DST" localSheetId="40">#REF!</definedName>
    <definedName name="Qty_DST" localSheetId="41">#REF!</definedName>
    <definedName name="Qty_DST" localSheetId="42">#REF!</definedName>
    <definedName name="Qty_DST" localSheetId="43">#REF!</definedName>
    <definedName name="Qty_DST" localSheetId="4">#REF!</definedName>
    <definedName name="Qty_DST" localSheetId="44">#REF!</definedName>
    <definedName name="Qty_DST" localSheetId="46">#REF!</definedName>
    <definedName name="Qty_DST" localSheetId="47">#REF!</definedName>
    <definedName name="Qty_DST" localSheetId="48">#REF!</definedName>
    <definedName name="Qty_DST" localSheetId="49">#REF!</definedName>
    <definedName name="Qty_DST" localSheetId="50">#REF!</definedName>
    <definedName name="Qty_DST" localSheetId="52">#REF!</definedName>
    <definedName name="Qty_DST" localSheetId="53">#REF!</definedName>
    <definedName name="Qty_DST" localSheetId="10">#REF!</definedName>
    <definedName name="Qty_DST" localSheetId="12">#REF!</definedName>
    <definedName name="Qty_DST" localSheetId="13">#REF!</definedName>
    <definedName name="Qty_DST" localSheetId="14">#REF!</definedName>
    <definedName name="Qty_DST" localSheetId="16">#REF!</definedName>
    <definedName name="Qty_DST" localSheetId="17">#REF!</definedName>
    <definedName name="Qty_DST" localSheetId="19">#REF!</definedName>
    <definedName name="Qty_DST" localSheetId="76">#REF!</definedName>
    <definedName name="Qty_DST" localSheetId="62">#REF!</definedName>
    <definedName name="Qty_DST" localSheetId="64">#REF!</definedName>
    <definedName name="Qty_DST" localSheetId="74">#REF!</definedName>
    <definedName name="Qty_DST" localSheetId="69">#REF!</definedName>
    <definedName name="Qty_DST" localSheetId="67">#REF!</definedName>
    <definedName name="Qty_DST" localSheetId="71">#REF!</definedName>
    <definedName name="Qty_DST" localSheetId="56">#REF!</definedName>
    <definedName name="Qty_DST" localSheetId="5">#REF!</definedName>
    <definedName name="Qty_DST" localSheetId="28">#REF!</definedName>
    <definedName name="Qty_DST" localSheetId="87">#REF!</definedName>
    <definedName name="Qty_DST" localSheetId="27">#REF!</definedName>
    <definedName name="Qty_DST" localSheetId="77">#REF!</definedName>
    <definedName name="Qty_DST" localSheetId="82">#REF!</definedName>
    <definedName name="Qty_DST" localSheetId="84">#REF!</definedName>
    <definedName name="Qty_DST" localSheetId="89">#REF!</definedName>
    <definedName name="Qty_DST" localSheetId="31">#REF!</definedName>
    <definedName name="Qty_DST" localSheetId="26">#REF!</definedName>
    <definedName name="Qty_DST" localSheetId="38">#REF!</definedName>
    <definedName name="Qty_DST" localSheetId="29">#REF!</definedName>
    <definedName name="Qty_DST" localSheetId="24">#REF!</definedName>
    <definedName name="Qty_DST" localSheetId="32">#REF!</definedName>
    <definedName name="Qty_DST" localSheetId="60">#REF!</definedName>
    <definedName name="Qty_DST" localSheetId="79">#REF!</definedName>
    <definedName name="Qty_DST" localSheetId="6">#REF!</definedName>
    <definedName name="Qty_DST" localSheetId="59">#REF!</definedName>
    <definedName name="Qty_DST" localSheetId="63">#REF!</definedName>
    <definedName name="Qty_DST" localSheetId="86">#REF!</definedName>
    <definedName name="Qty_DST" localSheetId="81">#REF!</definedName>
    <definedName name="Qty_DST" localSheetId="83">#REF!</definedName>
    <definedName name="Qty_DST" localSheetId="7">#REF!</definedName>
    <definedName name="Qty_DST" localSheetId="65">#REF!</definedName>
    <definedName name="Qty_DST" localSheetId="25">#REF!</definedName>
    <definedName name="Qty_DST" localSheetId="30">#REF!</definedName>
    <definedName name="Qty_DST" localSheetId="75">#REF!</definedName>
    <definedName name="Qty_DST" localSheetId="70">#REF!</definedName>
    <definedName name="Qty_DST" localSheetId="68">#REF!</definedName>
    <definedName name="Qty_DST" localSheetId="72">#REF!</definedName>
    <definedName name="Qty_DST" localSheetId="33">#REF!</definedName>
    <definedName name="Qty_DST" localSheetId="55">#REF!</definedName>
    <definedName name="Qty_DST" localSheetId="57">#REF!</definedName>
    <definedName name="Qty_DST" localSheetId="36">#REF!</definedName>
    <definedName name="Qty_DST" localSheetId="8">#REF!</definedName>
    <definedName name="Qty_DST">#REF!</definedName>
    <definedName name="Qty_Excavation" localSheetId="3">#REF!</definedName>
    <definedName name="Qty_Excavation" localSheetId="20">#REF!</definedName>
    <definedName name="Qty_Excavation" localSheetId="22">#REF!</definedName>
    <definedName name="Qty_Excavation" localSheetId="23">#REF!</definedName>
    <definedName name="Qty_Excavation" localSheetId="35">#REF!</definedName>
    <definedName name="Qty_Excavation" localSheetId="37">#REF!</definedName>
    <definedName name="Qty_Excavation" localSheetId="39">#REF!</definedName>
    <definedName name="Qty_Excavation" localSheetId="40">#REF!</definedName>
    <definedName name="Qty_Excavation" localSheetId="41">#REF!</definedName>
    <definedName name="Qty_Excavation" localSheetId="42">#REF!</definedName>
    <definedName name="Qty_Excavation" localSheetId="43">#REF!</definedName>
    <definedName name="Qty_Excavation" localSheetId="4">#REF!</definedName>
    <definedName name="Qty_Excavation" localSheetId="44">#REF!</definedName>
    <definedName name="Qty_Excavation" localSheetId="46">#REF!</definedName>
    <definedName name="Qty_Excavation" localSheetId="47">#REF!</definedName>
    <definedName name="Qty_Excavation" localSheetId="48">#REF!</definedName>
    <definedName name="Qty_Excavation" localSheetId="49">#REF!</definedName>
    <definedName name="Qty_Excavation" localSheetId="50">#REF!</definedName>
    <definedName name="Qty_Excavation" localSheetId="52">#REF!</definedName>
    <definedName name="Qty_Excavation" localSheetId="53">#REF!</definedName>
    <definedName name="Qty_Excavation" localSheetId="10">#REF!</definedName>
    <definedName name="Qty_Excavation" localSheetId="12">#REF!</definedName>
    <definedName name="Qty_Excavation" localSheetId="13">#REF!</definedName>
    <definedName name="Qty_Excavation" localSheetId="14">#REF!</definedName>
    <definedName name="Qty_Excavation" localSheetId="16">#REF!</definedName>
    <definedName name="Qty_Excavation" localSheetId="17">#REF!</definedName>
    <definedName name="Qty_Excavation" localSheetId="19">#REF!</definedName>
    <definedName name="Qty_Excavation" localSheetId="76">#REF!</definedName>
    <definedName name="Qty_Excavation" localSheetId="62">#REF!</definedName>
    <definedName name="Qty_Excavation" localSheetId="64">#REF!</definedName>
    <definedName name="Qty_Excavation" localSheetId="74">#REF!</definedName>
    <definedName name="Qty_Excavation" localSheetId="69">#REF!</definedName>
    <definedName name="Qty_Excavation" localSheetId="67">#REF!</definedName>
    <definedName name="Qty_Excavation" localSheetId="71">#REF!</definedName>
    <definedName name="Qty_Excavation" localSheetId="56">#REF!</definedName>
    <definedName name="Qty_Excavation" localSheetId="5">#REF!</definedName>
    <definedName name="Qty_Excavation" localSheetId="28">#REF!</definedName>
    <definedName name="Qty_Excavation" localSheetId="87">#REF!</definedName>
    <definedName name="Qty_Excavation" localSheetId="27">#REF!</definedName>
    <definedName name="Qty_Excavation" localSheetId="77">#REF!</definedName>
    <definedName name="Qty_Excavation" localSheetId="82">#REF!</definedName>
    <definedName name="Qty_Excavation" localSheetId="84">#REF!</definedName>
    <definedName name="Qty_Excavation" localSheetId="89">#REF!</definedName>
    <definedName name="Qty_Excavation" localSheetId="31">#REF!</definedName>
    <definedName name="Qty_Excavation" localSheetId="26">#REF!</definedName>
    <definedName name="Qty_Excavation" localSheetId="38">#REF!</definedName>
    <definedName name="Qty_Excavation" localSheetId="29">#REF!</definedName>
    <definedName name="Qty_Excavation" localSheetId="24">#REF!</definedName>
    <definedName name="Qty_Excavation" localSheetId="32">#REF!</definedName>
    <definedName name="Qty_Excavation" localSheetId="60">#REF!</definedName>
    <definedName name="Qty_Excavation" localSheetId="79">#REF!</definedName>
    <definedName name="Qty_Excavation" localSheetId="6">#REF!</definedName>
    <definedName name="Qty_Excavation" localSheetId="59">#REF!</definedName>
    <definedName name="Qty_Excavation" localSheetId="63">#REF!</definedName>
    <definedName name="Qty_Excavation" localSheetId="86">#REF!</definedName>
    <definedName name="Qty_Excavation" localSheetId="81">#REF!</definedName>
    <definedName name="Qty_Excavation" localSheetId="83">#REF!</definedName>
    <definedName name="Qty_Excavation" localSheetId="7">#REF!</definedName>
    <definedName name="Qty_Excavation" localSheetId="65">#REF!</definedName>
    <definedName name="Qty_Excavation" localSheetId="25">#REF!</definedName>
    <definedName name="Qty_Excavation" localSheetId="30">#REF!</definedName>
    <definedName name="Qty_Excavation" localSheetId="75">#REF!</definedName>
    <definedName name="Qty_Excavation" localSheetId="70">#REF!</definedName>
    <definedName name="Qty_Excavation" localSheetId="68">#REF!</definedName>
    <definedName name="Qty_Excavation" localSheetId="72">#REF!</definedName>
    <definedName name="Qty_Excavation" localSheetId="33">#REF!</definedName>
    <definedName name="Qty_Excavation" localSheetId="55">#REF!</definedName>
    <definedName name="Qty_Excavation" localSheetId="57">#REF!</definedName>
    <definedName name="Qty_Excavation" localSheetId="36">#REF!</definedName>
    <definedName name="Qty_Excavation" localSheetId="8">#REF!</definedName>
    <definedName name="Qty_Excavation">#REF!</definedName>
    <definedName name="Qty_Filling" localSheetId="3">#REF!</definedName>
    <definedName name="Qty_Filling" localSheetId="20">#REF!</definedName>
    <definedName name="Qty_Filling" localSheetId="22">#REF!</definedName>
    <definedName name="Qty_Filling" localSheetId="23">#REF!</definedName>
    <definedName name="Qty_Filling" localSheetId="35">#REF!</definedName>
    <definedName name="Qty_Filling" localSheetId="37">#REF!</definedName>
    <definedName name="Qty_Filling" localSheetId="39">#REF!</definedName>
    <definedName name="Qty_Filling" localSheetId="40">#REF!</definedName>
    <definedName name="Qty_Filling" localSheetId="41">#REF!</definedName>
    <definedName name="Qty_Filling" localSheetId="42">#REF!</definedName>
    <definedName name="Qty_Filling" localSheetId="43">#REF!</definedName>
    <definedName name="Qty_Filling" localSheetId="4">#REF!</definedName>
    <definedName name="Qty_Filling" localSheetId="44">#REF!</definedName>
    <definedName name="Qty_Filling" localSheetId="46">#REF!</definedName>
    <definedName name="Qty_Filling" localSheetId="47">#REF!</definedName>
    <definedName name="Qty_Filling" localSheetId="48">#REF!</definedName>
    <definedName name="Qty_Filling" localSheetId="49">#REF!</definedName>
    <definedName name="Qty_Filling" localSheetId="50">#REF!</definedName>
    <definedName name="Qty_Filling" localSheetId="52">#REF!</definedName>
    <definedName name="Qty_Filling" localSheetId="53">#REF!</definedName>
    <definedName name="Qty_Filling" localSheetId="10">#REF!</definedName>
    <definedName name="Qty_Filling" localSheetId="12">#REF!</definedName>
    <definedName name="Qty_Filling" localSheetId="13">#REF!</definedName>
    <definedName name="Qty_Filling" localSheetId="14">#REF!</definedName>
    <definedName name="Qty_Filling" localSheetId="16">#REF!</definedName>
    <definedName name="Qty_Filling" localSheetId="17">#REF!</definedName>
    <definedName name="Qty_Filling" localSheetId="19">#REF!</definedName>
    <definedName name="Qty_Filling" localSheetId="76">#REF!</definedName>
    <definedName name="Qty_Filling" localSheetId="62">#REF!</definedName>
    <definedName name="Qty_Filling" localSheetId="64">#REF!</definedName>
    <definedName name="Qty_Filling" localSheetId="74">#REF!</definedName>
    <definedName name="Qty_Filling" localSheetId="69">#REF!</definedName>
    <definedName name="Qty_Filling" localSheetId="67">#REF!</definedName>
    <definedName name="Qty_Filling" localSheetId="71">#REF!</definedName>
    <definedName name="Qty_Filling" localSheetId="56">#REF!</definedName>
    <definedName name="Qty_Filling" localSheetId="5">#REF!</definedName>
    <definedName name="Qty_Filling" localSheetId="28">#REF!</definedName>
    <definedName name="Qty_Filling" localSheetId="87">#REF!</definedName>
    <definedName name="Qty_Filling" localSheetId="27">#REF!</definedName>
    <definedName name="Qty_Filling" localSheetId="77">#REF!</definedName>
    <definedName name="Qty_Filling" localSheetId="82">#REF!</definedName>
    <definedName name="Qty_Filling" localSheetId="84">#REF!</definedName>
    <definedName name="Qty_Filling" localSheetId="89">#REF!</definedName>
    <definedName name="Qty_Filling" localSheetId="31">#REF!</definedName>
    <definedName name="Qty_Filling" localSheetId="26">#REF!</definedName>
    <definedName name="Qty_Filling" localSheetId="38">#REF!</definedName>
    <definedName name="Qty_Filling" localSheetId="29">#REF!</definedName>
    <definedName name="Qty_Filling" localSheetId="24">#REF!</definedName>
    <definedName name="Qty_Filling" localSheetId="32">#REF!</definedName>
    <definedName name="Qty_Filling" localSheetId="60">#REF!</definedName>
    <definedName name="Qty_Filling" localSheetId="79">#REF!</definedName>
    <definedName name="Qty_Filling" localSheetId="6">#REF!</definedName>
    <definedName name="Qty_Filling" localSheetId="59">#REF!</definedName>
    <definedName name="Qty_Filling" localSheetId="63">#REF!</definedName>
    <definedName name="Qty_Filling" localSheetId="86">#REF!</definedName>
    <definedName name="Qty_Filling" localSheetId="81">#REF!</definedName>
    <definedName name="Qty_Filling" localSheetId="83">#REF!</definedName>
    <definedName name="Qty_Filling" localSheetId="7">#REF!</definedName>
    <definedName name="Qty_Filling" localSheetId="65">#REF!</definedName>
    <definedName name="Qty_Filling" localSheetId="25">#REF!</definedName>
    <definedName name="Qty_Filling" localSheetId="30">#REF!</definedName>
    <definedName name="Qty_Filling" localSheetId="75">#REF!</definedName>
    <definedName name="Qty_Filling" localSheetId="70">#REF!</definedName>
    <definedName name="Qty_Filling" localSheetId="68">#REF!</definedName>
    <definedName name="Qty_Filling" localSheetId="72">#REF!</definedName>
    <definedName name="Qty_Filling" localSheetId="33">#REF!</definedName>
    <definedName name="Qty_Filling" localSheetId="55">#REF!</definedName>
    <definedName name="Qty_Filling" localSheetId="57">#REF!</definedName>
    <definedName name="Qty_Filling" localSheetId="36">#REF!</definedName>
    <definedName name="Qty_Filling" localSheetId="8">#REF!</definedName>
    <definedName name="Qty_Filling">#REF!</definedName>
    <definedName name="Qty_PCC136" localSheetId="3">#REF!</definedName>
    <definedName name="Qty_PCC136" localSheetId="20">#REF!</definedName>
    <definedName name="Qty_PCC136" localSheetId="22">#REF!</definedName>
    <definedName name="Qty_PCC136" localSheetId="23">#REF!</definedName>
    <definedName name="Qty_PCC136" localSheetId="35">#REF!</definedName>
    <definedName name="Qty_PCC136" localSheetId="37">#REF!</definedName>
    <definedName name="Qty_PCC136" localSheetId="39">#REF!</definedName>
    <definedName name="Qty_PCC136" localSheetId="40">#REF!</definedName>
    <definedName name="Qty_PCC136" localSheetId="41">#REF!</definedName>
    <definedName name="Qty_PCC136" localSheetId="42">#REF!</definedName>
    <definedName name="Qty_PCC136" localSheetId="43">#REF!</definedName>
    <definedName name="Qty_PCC136" localSheetId="4">#REF!</definedName>
    <definedName name="Qty_PCC136" localSheetId="44">#REF!</definedName>
    <definedName name="Qty_PCC136" localSheetId="46">#REF!</definedName>
    <definedName name="Qty_PCC136" localSheetId="47">#REF!</definedName>
    <definedName name="Qty_PCC136" localSheetId="48">#REF!</definedName>
    <definedName name="Qty_PCC136" localSheetId="49">#REF!</definedName>
    <definedName name="Qty_PCC136" localSheetId="50">#REF!</definedName>
    <definedName name="Qty_PCC136" localSheetId="52">#REF!</definedName>
    <definedName name="Qty_PCC136" localSheetId="53">#REF!</definedName>
    <definedName name="Qty_PCC136" localSheetId="10">#REF!</definedName>
    <definedName name="Qty_PCC136" localSheetId="12">#REF!</definedName>
    <definedName name="Qty_PCC136" localSheetId="13">#REF!</definedName>
    <definedName name="Qty_PCC136" localSheetId="14">#REF!</definedName>
    <definedName name="Qty_PCC136" localSheetId="16">#REF!</definedName>
    <definedName name="Qty_PCC136" localSheetId="17">#REF!</definedName>
    <definedName name="Qty_PCC136" localSheetId="19">#REF!</definedName>
    <definedName name="Qty_PCC136" localSheetId="76">#REF!</definedName>
    <definedName name="Qty_PCC136" localSheetId="62">#REF!</definedName>
    <definedName name="Qty_PCC136" localSheetId="64">#REF!</definedName>
    <definedName name="Qty_PCC136" localSheetId="74">#REF!</definedName>
    <definedName name="Qty_PCC136" localSheetId="69">#REF!</definedName>
    <definedName name="Qty_PCC136" localSheetId="67">#REF!</definedName>
    <definedName name="Qty_PCC136" localSheetId="71">#REF!</definedName>
    <definedName name="Qty_PCC136" localSheetId="56">#REF!</definedName>
    <definedName name="Qty_PCC136" localSheetId="5">#REF!</definedName>
    <definedName name="Qty_PCC136" localSheetId="28">#REF!</definedName>
    <definedName name="Qty_PCC136" localSheetId="87">#REF!</definedName>
    <definedName name="Qty_PCC136" localSheetId="27">#REF!</definedName>
    <definedName name="Qty_PCC136" localSheetId="77">#REF!</definedName>
    <definedName name="Qty_PCC136" localSheetId="82">#REF!</definedName>
    <definedName name="Qty_PCC136" localSheetId="84">#REF!</definedName>
    <definedName name="Qty_PCC136" localSheetId="89">#REF!</definedName>
    <definedName name="Qty_PCC136" localSheetId="31">#REF!</definedName>
    <definedName name="Qty_PCC136" localSheetId="26">#REF!</definedName>
    <definedName name="Qty_PCC136" localSheetId="38">#REF!</definedName>
    <definedName name="Qty_PCC136" localSheetId="29">#REF!</definedName>
    <definedName name="Qty_PCC136" localSheetId="24">#REF!</definedName>
    <definedName name="Qty_PCC136" localSheetId="32">#REF!</definedName>
    <definedName name="Qty_PCC136" localSheetId="60">#REF!</definedName>
    <definedName name="Qty_PCC136" localSheetId="79">#REF!</definedName>
    <definedName name="Qty_PCC136" localSheetId="6">#REF!</definedName>
    <definedName name="Qty_PCC136" localSheetId="59">#REF!</definedName>
    <definedName name="Qty_PCC136" localSheetId="63">#REF!</definedName>
    <definedName name="Qty_PCC136" localSheetId="86">#REF!</definedName>
    <definedName name="Qty_PCC136" localSheetId="81">#REF!</definedName>
    <definedName name="Qty_PCC136" localSheetId="83">#REF!</definedName>
    <definedName name="Qty_PCC136" localSheetId="7">#REF!</definedName>
    <definedName name="Qty_PCC136" localSheetId="65">#REF!</definedName>
    <definedName name="Qty_PCC136" localSheetId="25">#REF!</definedName>
    <definedName name="Qty_PCC136" localSheetId="30">#REF!</definedName>
    <definedName name="Qty_PCC136" localSheetId="75">#REF!</definedName>
    <definedName name="Qty_PCC136" localSheetId="70">#REF!</definedName>
    <definedName name="Qty_PCC136" localSheetId="68">#REF!</definedName>
    <definedName name="Qty_PCC136" localSheetId="72">#REF!</definedName>
    <definedName name="Qty_PCC136" localSheetId="33">#REF!</definedName>
    <definedName name="Qty_PCC136" localSheetId="55">#REF!</definedName>
    <definedName name="Qty_PCC136" localSheetId="57">#REF!</definedName>
    <definedName name="Qty_PCC136" localSheetId="36">#REF!</definedName>
    <definedName name="Qty_PCC136" localSheetId="8">#REF!</definedName>
    <definedName name="Qty_PCC136">#REF!</definedName>
    <definedName name="Qty_pitrun_gravel" localSheetId="3">#REF!</definedName>
    <definedName name="Qty_pitrun_gravel" localSheetId="20">#REF!</definedName>
    <definedName name="Qty_pitrun_gravel" localSheetId="22">#REF!</definedName>
    <definedName name="Qty_pitrun_gravel" localSheetId="23">#REF!</definedName>
    <definedName name="Qty_pitrun_gravel" localSheetId="35">#REF!</definedName>
    <definedName name="Qty_pitrun_gravel" localSheetId="37">#REF!</definedName>
    <definedName name="Qty_pitrun_gravel" localSheetId="39">#REF!</definedName>
    <definedName name="Qty_pitrun_gravel" localSheetId="40">#REF!</definedName>
    <definedName name="Qty_pitrun_gravel" localSheetId="41">#REF!</definedName>
    <definedName name="Qty_pitrun_gravel" localSheetId="42">#REF!</definedName>
    <definedName name="Qty_pitrun_gravel" localSheetId="43">#REF!</definedName>
    <definedName name="Qty_pitrun_gravel" localSheetId="4">#REF!</definedName>
    <definedName name="Qty_pitrun_gravel" localSheetId="44">#REF!</definedName>
    <definedName name="Qty_pitrun_gravel" localSheetId="46">#REF!</definedName>
    <definedName name="Qty_pitrun_gravel" localSheetId="47">#REF!</definedName>
    <definedName name="Qty_pitrun_gravel" localSheetId="48">#REF!</definedName>
    <definedName name="Qty_pitrun_gravel" localSheetId="49">#REF!</definedName>
    <definedName name="Qty_pitrun_gravel" localSheetId="50">#REF!</definedName>
    <definedName name="Qty_pitrun_gravel" localSheetId="52">#REF!</definedName>
    <definedName name="Qty_pitrun_gravel" localSheetId="53">#REF!</definedName>
    <definedName name="Qty_pitrun_gravel" localSheetId="10">#REF!</definedName>
    <definedName name="Qty_pitrun_gravel" localSheetId="12">#REF!</definedName>
    <definedName name="Qty_pitrun_gravel" localSheetId="13">#REF!</definedName>
    <definedName name="Qty_pitrun_gravel" localSheetId="14">#REF!</definedName>
    <definedName name="Qty_pitrun_gravel" localSheetId="16">#REF!</definedName>
    <definedName name="Qty_pitrun_gravel" localSheetId="17">#REF!</definedName>
    <definedName name="Qty_pitrun_gravel" localSheetId="19">#REF!</definedName>
    <definedName name="Qty_pitrun_gravel" localSheetId="76">#REF!</definedName>
    <definedName name="Qty_pitrun_gravel" localSheetId="62">#REF!</definedName>
    <definedName name="Qty_pitrun_gravel" localSheetId="64">#REF!</definedName>
    <definedName name="Qty_pitrun_gravel" localSheetId="74">#REF!</definedName>
    <definedName name="Qty_pitrun_gravel" localSheetId="69">#REF!</definedName>
    <definedName name="Qty_pitrun_gravel" localSheetId="67">#REF!</definedName>
    <definedName name="Qty_pitrun_gravel" localSheetId="71">#REF!</definedName>
    <definedName name="Qty_pitrun_gravel" localSheetId="56">#REF!</definedName>
    <definedName name="Qty_pitrun_gravel" localSheetId="5">#REF!</definedName>
    <definedName name="Qty_pitrun_gravel" localSheetId="28">#REF!</definedName>
    <definedName name="Qty_pitrun_gravel" localSheetId="87">#REF!</definedName>
    <definedName name="Qty_pitrun_gravel" localSheetId="27">#REF!</definedName>
    <definedName name="Qty_pitrun_gravel" localSheetId="77">#REF!</definedName>
    <definedName name="Qty_pitrun_gravel" localSheetId="82">#REF!</definedName>
    <definedName name="Qty_pitrun_gravel" localSheetId="84">#REF!</definedName>
    <definedName name="Qty_pitrun_gravel" localSheetId="89">#REF!</definedName>
    <definedName name="Qty_pitrun_gravel" localSheetId="31">#REF!</definedName>
    <definedName name="Qty_pitrun_gravel" localSheetId="26">#REF!</definedName>
    <definedName name="Qty_pitrun_gravel" localSheetId="38">#REF!</definedName>
    <definedName name="Qty_pitrun_gravel" localSheetId="29">#REF!</definedName>
    <definedName name="Qty_pitrun_gravel" localSheetId="24">#REF!</definedName>
    <definedName name="Qty_pitrun_gravel" localSheetId="32">#REF!</definedName>
    <definedName name="Qty_pitrun_gravel" localSheetId="60">#REF!</definedName>
    <definedName name="Qty_pitrun_gravel" localSheetId="79">#REF!</definedName>
    <definedName name="Qty_pitrun_gravel" localSheetId="6">#REF!</definedName>
    <definedName name="Qty_pitrun_gravel" localSheetId="59">#REF!</definedName>
    <definedName name="Qty_pitrun_gravel" localSheetId="63">#REF!</definedName>
    <definedName name="Qty_pitrun_gravel" localSheetId="86">#REF!</definedName>
    <definedName name="Qty_pitrun_gravel" localSheetId="81">#REF!</definedName>
    <definedName name="Qty_pitrun_gravel" localSheetId="83">#REF!</definedName>
    <definedName name="Qty_pitrun_gravel" localSheetId="7">#REF!</definedName>
    <definedName name="Qty_pitrun_gravel" localSheetId="65">#REF!</definedName>
    <definedName name="Qty_pitrun_gravel" localSheetId="25">#REF!</definedName>
    <definedName name="Qty_pitrun_gravel" localSheetId="30">#REF!</definedName>
    <definedName name="Qty_pitrun_gravel" localSheetId="75">#REF!</definedName>
    <definedName name="Qty_pitrun_gravel" localSheetId="70">#REF!</definedName>
    <definedName name="Qty_pitrun_gravel" localSheetId="68">#REF!</definedName>
    <definedName name="Qty_pitrun_gravel" localSheetId="72">#REF!</definedName>
    <definedName name="Qty_pitrun_gravel" localSheetId="33">#REF!</definedName>
    <definedName name="Qty_pitrun_gravel" localSheetId="55">#REF!</definedName>
    <definedName name="Qty_pitrun_gravel" localSheetId="57">#REF!</definedName>
    <definedName name="Qty_pitrun_gravel" localSheetId="36">#REF!</definedName>
    <definedName name="Qty_pitrun_gravel" localSheetId="8">#REF!</definedName>
    <definedName name="Qty_pitrun_gravel">#REF!</definedName>
    <definedName name="Qty_Subgrade" localSheetId="3">#REF!</definedName>
    <definedName name="Qty_Subgrade" localSheetId="20">#REF!</definedName>
    <definedName name="Qty_Subgrade" localSheetId="22">#REF!</definedName>
    <definedName name="Qty_Subgrade" localSheetId="23">#REF!</definedName>
    <definedName name="Qty_Subgrade" localSheetId="35">#REF!</definedName>
    <definedName name="Qty_Subgrade" localSheetId="37">#REF!</definedName>
    <definedName name="Qty_Subgrade" localSheetId="39">#REF!</definedName>
    <definedName name="Qty_Subgrade" localSheetId="40">#REF!</definedName>
    <definedName name="Qty_Subgrade" localSheetId="41">#REF!</definedName>
    <definedName name="Qty_Subgrade" localSheetId="42">#REF!</definedName>
    <definedName name="Qty_Subgrade" localSheetId="43">#REF!</definedName>
    <definedName name="Qty_Subgrade" localSheetId="4">#REF!</definedName>
    <definedName name="Qty_Subgrade" localSheetId="44">#REF!</definedName>
    <definedName name="Qty_Subgrade" localSheetId="46">#REF!</definedName>
    <definedName name="Qty_Subgrade" localSheetId="47">#REF!</definedName>
    <definedName name="Qty_Subgrade" localSheetId="48">#REF!</definedName>
    <definedName name="Qty_Subgrade" localSheetId="49">#REF!</definedName>
    <definedName name="Qty_Subgrade" localSheetId="50">#REF!</definedName>
    <definedName name="Qty_Subgrade" localSheetId="52">#REF!</definedName>
    <definedName name="Qty_Subgrade" localSheetId="53">#REF!</definedName>
    <definedName name="Qty_Subgrade" localSheetId="10">#REF!</definedName>
    <definedName name="Qty_Subgrade" localSheetId="12">#REF!</definedName>
    <definedName name="Qty_Subgrade" localSheetId="13">#REF!</definedName>
    <definedName name="Qty_Subgrade" localSheetId="14">#REF!</definedName>
    <definedName name="Qty_Subgrade" localSheetId="16">#REF!</definedName>
    <definedName name="Qty_Subgrade" localSheetId="17">#REF!</definedName>
    <definedName name="Qty_Subgrade" localSheetId="19">#REF!</definedName>
    <definedName name="Qty_Subgrade" localSheetId="76">#REF!</definedName>
    <definedName name="Qty_Subgrade" localSheetId="62">#REF!</definedName>
    <definedName name="Qty_Subgrade" localSheetId="64">#REF!</definedName>
    <definedName name="Qty_Subgrade" localSheetId="74">#REF!</definedName>
    <definedName name="Qty_Subgrade" localSheetId="69">#REF!</definedName>
    <definedName name="Qty_Subgrade" localSheetId="67">#REF!</definedName>
    <definedName name="Qty_Subgrade" localSheetId="71">#REF!</definedName>
    <definedName name="Qty_Subgrade" localSheetId="56">#REF!</definedName>
    <definedName name="Qty_Subgrade" localSheetId="5">#REF!</definedName>
    <definedName name="Qty_Subgrade" localSheetId="28">#REF!</definedName>
    <definedName name="Qty_Subgrade" localSheetId="87">#REF!</definedName>
    <definedName name="Qty_Subgrade" localSheetId="27">#REF!</definedName>
    <definedName name="Qty_Subgrade" localSheetId="77">#REF!</definedName>
    <definedName name="Qty_Subgrade" localSheetId="82">#REF!</definedName>
    <definedName name="Qty_Subgrade" localSheetId="84">#REF!</definedName>
    <definedName name="Qty_Subgrade" localSheetId="89">#REF!</definedName>
    <definedName name="Qty_Subgrade" localSheetId="31">#REF!</definedName>
    <definedName name="Qty_Subgrade" localSheetId="26">#REF!</definedName>
    <definedName name="Qty_Subgrade" localSheetId="38">#REF!</definedName>
    <definedName name="Qty_Subgrade" localSheetId="29">#REF!</definedName>
    <definedName name="Qty_Subgrade" localSheetId="24">#REF!</definedName>
    <definedName name="Qty_Subgrade" localSheetId="32">#REF!</definedName>
    <definedName name="Qty_Subgrade" localSheetId="60">#REF!</definedName>
    <definedName name="Qty_Subgrade" localSheetId="79">#REF!</definedName>
    <definedName name="Qty_Subgrade" localSheetId="6">#REF!</definedName>
    <definedName name="Qty_Subgrade" localSheetId="59">#REF!</definedName>
    <definedName name="Qty_Subgrade" localSheetId="63">#REF!</definedName>
    <definedName name="Qty_Subgrade" localSheetId="86">#REF!</definedName>
    <definedName name="Qty_Subgrade" localSheetId="81">#REF!</definedName>
    <definedName name="Qty_Subgrade" localSheetId="83">#REF!</definedName>
    <definedName name="Qty_Subgrade" localSheetId="7">#REF!</definedName>
    <definedName name="Qty_Subgrade" localSheetId="65">#REF!</definedName>
    <definedName name="Qty_Subgrade" localSheetId="25">#REF!</definedName>
    <definedName name="Qty_Subgrade" localSheetId="30">#REF!</definedName>
    <definedName name="Qty_Subgrade" localSheetId="75">#REF!</definedName>
    <definedName name="Qty_Subgrade" localSheetId="70">#REF!</definedName>
    <definedName name="Qty_Subgrade" localSheetId="68">#REF!</definedName>
    <definedName name="Qty_Subgrade" localSheetId="72">#REF!</definedName>
    <definedName name="Qty_Subgrade" localSheetId="33">#REF!</definedName>
    <definedName name="Qty_Subgrade" localSheetId="55">#REF!</definedName>
    <definedName name="Qty_Subgrade" localSheetId="57">#REF!</definedName>
    <definedName name="Qty_Subgrade" localSheetId="36">#REF!</definedName>
    <definedName name="Qty_Subgrade" localSheetId="8">#REF!</definedName>
    <definedName name="Qty_Subgrade">#REF!</definedName>
    <definedName name="QUANTITY_OF_ADDED_EARTH_WORKS">"$A$1:$E$5"</definedName>
    <definedName name="R_Wal_P" localSheetId="3">#REF!</definedName>
    <definedName name="R_Wal_P" localSheetId="20">#REF!</definedName>
    <definedName name="R_Wal_P" localSheetId="22">#REF!</definedName>
    <definedName name="R_Wal_P" localSheetId="23">#REF!</definedName>
    <definedName name="R_Wal_P" localSheetId="35">#REF!</definedName>
    <definedName name="R_Wal_P" localSheetId="37">#REF!</definedName>
    <definedName name="R_Wal_P" localSheetId="39">#REF!</definedName>
    <definedName name="R_Wal_P" localSheetId="40">#REF!</definedName>
    <definedName name="R_Wal_P" localSheetId="41">#REF!</definedName>
    <definedName name="R_Wal_P" localSheetId="42">#REF!</definedName>
    <definedName name="R_Wal_P" localSheetId="43">#REF!</definedName>
    <definedName name="R_Wal_P" localSheetId="4">#REF!</definedName>
    <definedName name="R_Wal_P" localSheetId="44">#REF!</definedName>
    <definedName name="R_Wal_P" localSheetId="46">#REF!</definedName>
    <definedName name="R_Wal_P" localSheetId="47">#REF!</definedName>
    <definedName name="R_Wal_P" localSheetId="48">#REF!</definedName>
    <definedName name="R_Wal_P" localSheetId="49">#REF!</definedName>
    <definedName name="R_Wal_P" localSheetId="50">#REF!</definedName>
    <definedName name="R_Wal_P" localSheetId="52">#REF!</definedName>
    <definedName name="R_Wal_P" localSheetId="53">#REF!</definedName>
    <definedName name="R_Wal_P" localSheetId="10">#REF!</definedName>
    <definedName name="R_Wal_P" localSheetId="12">#REF!</definedName>
    <definedName name="R_Wal_P" localSheetId="13">#REF!</definedName>
    <definedName name="R_Wal_P" localSheetId="14">#REF!</definedName>
    <definedName name="R_Wal_P" localSheetId="16">#REF!</definedName>
    <definedName name="R_Wal_P" localSheetId="17">#REF!</definedName>
    <definedName name="R_Wal_P" localSheetId="19">#REF!</definedName>
    <definedName name="R_Wal_P" localSheetId="76">#REF!</definedName>
    <definedName name="R_Wal_P" localSheetId="62">#REF!</definedName>
    <definedName name="R_Wal_P" localSheetId="64">#REF!</definedName>
    <definedName name="R_Wal_P" localSheetId="74">#REF!</definedName>
    <definedName name="R_Wal_P" localSheetId="69">#REF!</definedName>
    <definedName name="R_Wal_P" localSheetId="67">#REF!</definedName>
    <definedName name="R_Wal_P" localSheetId="71">#REF!</definedName>
    <definedName name="R_Wal_P" localSheetId="56">#REF!</definedName>
    <definedName name="R_Wal_P" localSheetId="5">#REF!</definedName>
    <definedName name="R_Wal_P" localSheetId="28">#REF!</definedName>
    <definedName name="R_Wal_P" localSheetId="87">#REF!</definedName>
    <definedName name="R_Wal_P" localSheetId="27">#REF!</definedName>
    <definedName name="R_Wal_P" localSheetId="77">#REF!</definedName>
    <definedName name="R_Wal_P" localSheetId="82">#REF!</definedName>
    <definedName name="R_Wal_P" localSheetId="84">#REF!</definedName>
    <definedName name="R_Wal_P" localSheetId="89">#REF!</definedName>
    <definedName name="R_Wal_P" localSheetId="31">#REF!</definedName>
    <definedName name="R_Wal_P" localSheetId="26">#REF!</definedName>
    <definedName name="R_Wal_P" localSheetId="38">#REF!</definedName>
    <definedName name="R_Wal_P" localSheetId="29">#REF!</definedName>
    <definedName name="R_Wal_P" localSheetId="24">#REF!</definedName>
    <definedName name="R_Wal_P" localSheetId="32">#REF!</definedName>
    <definedName name="R_Wal_P" localSheetId="60">#REF!</definedName>
    <definedName name="R_Wal_P" localSheetId="79">#REF!</definedName>
    <definedName name="R_Wal_P" localSheetId="6">#REF!</definedName>
    <definedName name="R_Wal_P" localSheetId="59">#REF!</definedName>
    <definedName name="R_Wal_P" localSheetId="63">#REF!</definedName>
    <definedName name="R_Wal_P" localSheetId="86">#REF!</definedName>
    <definedName name="R_Wal_P" localSheetId="81">#REF!</definedName>
    <definedName name="R_Wal_P" localSheetId="83">#REF!</definedName>
    <definedName name="R_Wal_P" localSheetId="7">#REF!</definedName>
    <definedName name="R_Wal_P" localSheetId="65">#REF!</definedName>
    <definedName name="R_Wal_P" localSheetId="25">#REF!</definedName>
    <definedName name="R_Wal_P" localSheetId="30">#REF!</definedName>
    <definedName name="R_Wal_P" localSheetId="75">#REF!</definedName>
    <definedName name="R_Wal_P" localSheetId="70">#REF!</definedName>
    <definedName name="R_Wal_P" localSheetId="68">#REF!</definedName>
    <definedName name="R_Wal_P" localSheetId="72">#REF!</definedName>
    <definedName name="R_Wal_P" localSheetId="33">#REF!</definedName>
    <definedName name="R_Wal_P" localSheetId="55">#REF!</definedName>
    <definedName name="R_Wal_P" localSheetId="57">#REF!</definedName>
    <definedName name="R_Wal_P" localSheetId="36">#REF!</definedName>
    <definedName name="R_Wal_P" localSheetId="8">#REF!</definedName>
    <definedName name="R_Wal_P">#REF!</definedName>
    <definedName name="R_Wal_S" localSheetId="3">#REF!</definedName>
    <definedName name="R_Wal_S" localSheetId="20">#REF!</definedName>
    <definedName name="R_Wal_S" localSheetId="22">#REF!</definedName>
    <definedName name="R_Wal_S" localSheetId="23">#REF!</definedName>
    <definedName name="R_Wal_S" localSheetId="35">#REF!</definedName>
    <definedName name="R_Wal_S" localSheetId="37">#REF!</definedName>
    <definedName name="R_Wal_S" localSheetId="39">#REF!</definedName>
    <definedName name="R_Wal_S" localSheetId="40">#REF!</definedName>
    <definedName name="R_Wal_S" localSheetId="41">#REF!</definedName>
    <definedName name="R_Wal_S" localSheetId="42">#REF!</definedName>
    <definedName name="R_Wal_S" localSheetId="43">#REF!</definedName>
    <definedName name="R_Wal_S" localSheetId="4">#REF!</definedName>
    <definedName name="R_Wal_S" localSheetId="44">#REF!</definedName>
    <definedName name="R_Wal_S" localSheetId="46">#REF!</definedName>
    <definedName name="R_Wal_S" localSheetId="47">#REF!</definedName>
    <definedName name="R_Wal_S" localSheetId="48">#REF!</definedName>
    <definedName name="R_Wal_S" localSheetId="49">#REF!</definedName>
    <definedName name="R_Wal_S" localSheetId="50">#REF!</definedName>
    <definedName name="R_Wal_S" localSheetId="52">#REF!</definedName>
    <definedName name="R_Wal_S" localSheetId="53">#REF!</definedName>
    <definedName name="R_Wal_S" localSheetId="10">#REF!</definedName>
    <definedName name="R_Wal_S" localSheetId="12">#REF!</definedName>
    <definedName name="R_Wal_S" localSheetId="13">#REF!</definedName>
    <definedName name="R_Wal_S" localSheetId="14">#REF!</definedName>
    <definedName name="R_Wal_S" localSheetId="16">#REF!</definedName>
    <definedName name="R_Wal_S" localSheetId="17">#REF!</definedName>
    <definedName name="R_Wal_S" localSheetId="19">#REF!</definedName>
    <definedName name="R_Wal_S" localSheetId="76">#REF!</definedName>
    <definedName name="R_Wal_S" localSheetId="62">#REF!</definedName>
    <definedName name="R_Wal_S" localSheetId="64">#REF!</definedName>
    <definedName name="R_Wal_S" localSheetId="74">#REF!</definedName>
    <definedName name="R_Wal_S" localSheetId="69">#REF!</definedName>
    <definedName name="R_Wal_S" localSheetId="67">#REF!</definedName>
    <definedName name="R_Wal_S" localSheetId="71">#REF!</definedName>
    <definedName name="R_Wal_S" localSheetId="56">#REF!</definedName>
    <definedName name="R_Wal_S" localSheetId="5">#REF!</definedName>
    <definedName name="R_Wal_S" localSheetId="28">#REF!</definedName>
    <definedName name="R_Wal_S" localSheetId="87">#REF!</definedName>
    <definedName name="R_Wal_S" localSheetId="27">#REF!</definedName>
    <definedName name="R_Wal_S" localSheetId="77">#REF!</definedName>
    <definedName name="R_Wal_S" localSheetId="82">#REF!</definedName>
    <definedName name="R_Wal_S" localSheetId="84">#REF!</definedName>
    <definedName name="R_Wal_S" localSheetId="89">#REF!</definedName>
    <definedName name="R_Wal_S" localSheetId="31">#REF!</definedName>
    <definedName name="R_Wal_S" localSheetId="26">#REF!</definedName>
    <definedName name="R_Wal_S" localSheetId="38">#REF!</definedName>
    <definedName name="R_Wal_S" localSheetId="29">#REF!</definedName>
    <definedName name="R_Wal_S" localSheetId="24">#REF!</definedName>
    <definedName name="R_Wal_S" localSheetId="32">#REF!</definedName>
    <definedName name="R_Wal_S" localSheetId="60">#REF!</definedName>
    <definedName name="R_Wal_S" localSheetId="79">#REF!</definedName>
    <definedName name="R_Wal_S" localSheetId="6">#REF!</definedName>
    <definedName name="R_Wal_S" localSheetId="59">#REF!</definedName>
    <definedName name="R_Wal_S" localSheetId="63">#REF!</definedName>
    <definedName name="R_Wal_S" localSheetId="86">#REF!</definedName>
    <definedName name="R_Wal_S" localSheetId="81">#REF!</definedName>
    <definedName name="R_Wal_S" localSheetId="83">#REF!</definedName>
    <definedName name="R_Wal_S" localSheetId="7">#REF!</definedName>
    <definedName name="R_Wal_S" localSheetId="65">#REF!</definedName>
    <definedName name="R_Wal_S" localSheetId="25">#REF!</definedName>
    <definedName name="R_Wal_S" localSheetId="30">#REF!</definedName>
    <definedName name="R_Wal_S" localSheetId="75">#REF!</definedName>
    <definedName name="R_Wal_S" localSheetId="70">#REF!</definedName>
    <definedName name="R_Wal_S" localSheetId="68">#REF!</definedName>
    <definedName name="R_Wal_S" localSheetId="72">#REF!</definedName>
    <definedName name="R_Wal_S" localSheetId="33">#REF!</definedName>
    <definedName name="R_Wal_S" localSheetId="55">#REF!</definedName>
    <definedName name="R_Wal_S" localSheetId="57">#REF!</definedName>
    <definedName name="R_Wal_S" localSheetId="36">#REF!</definedName>
    <definedName name="R_Wal_S" localSheetId="8">#REF!</definedName>
    <definedName name="R_Wal_S">#REF!</definedName>
    <definedName name="Rate">[14]Rate!$B:$C</definedName>
    <definedName name="Rates">#REF!</definedName>
    <definedName name="Ratio">'[7]Concrete '!$K$6:$Q$15</definedName>
    <definedName name="rcc">'[7]R.c.c '!$L$2:$Z$8</definedName>
    <definedName name="Rd_Length" localSheetId="3">#REF!</definedName>
    <definedName name="Rd_Length" localSheetId="20">#REF!</definedName>
    <definedName name="Rd_Length" localSheetId="22">#REF!</definedName>
    <definedName name="Rd_Length" localSheetId="23">#REF!</definedName>
    <definedName name="Rd_Length" localSheetId="35">#REF!</definedName>
    <definedName name="Rd_Length" localSheetId="37">#REF!</definedName>
    <definedName name="Rd_Length" localSheetId="39">#REF!</definedName>
    <definedName name="Rd_Length" localSheetId="40">#REF!</definedName>
    <definedName name="Rd_Length" localSheetId="41">#REF!</definedName>
    <definedName name="Rd_Length" localSheetId="42">#REF!</definedName>
    <definedName name="Rd_Length" localSheetId="43">#REF!</definedName>
    <definedName name="Rd_Length" localSheetId="4">#REF!</definedName>
    <definedName name="Rd_Length" localSheetId="44">#REF!</definedName>
    <definedName name="Rd_Length" localSheetId="46">#REF!</definedName>
    <definedName name="Rd_Length" localSheetId="47">#REF!</definedName>
    <definedName name="Rd_Length" localSheetId="48">#REF!</definedName>
    <definedName name="Rd_Length" localSheetId="49">#REF!</definedName>
    <definedName name="Rd_Length" localSheetId="50">#REF!</definedName>
    <definedName name="Rd_Length" localSheetId="52">#REF!</definedName>
    <definedName name="Rd_Length" localSheetId="53">#REF!</definedName>
    <definedName name="Rd_Length" localSheetId="10">#REF!</definedName>
    <definedName name="Rd_Length" localSheetId="12">#REF!</definedName>
    <definedName name="Rd_Length" localSheetId="13">#REF!</definedName>
    <definedName name="Rd_Length" localSheetId="14">#REF!</definedName>
    <definedName name="Rd_Length" localSheetId="16">#REF!</definedName>
    <definedName name="Rd_Length" localSheetId="17">#REF!</definedName>
    <definedName name="Rd_Length" localSheetId="19">#REF!</definedName>
    <definedName name="Rd_Length" localSheetId="76">#REF!</definedName>
    <definedName name="Rd_Length" localSheetId="62">#REF!</definedName>
    <definedName name="Rd_Length" localSheetId="64">#REF!</definedName>
    <definedName name="Rd_Length" localSheetId="74">#REF!</definedName>
    <definedName name="Rd_Length" localSheetId="69">#REF!</definedName>
    <definedName name="Rd_Length" localSheetId="67">#REF!</definedName>
    <definedName name="Rd_Length" localSheetId="71">#REF!</definedName>
    <definedName name="Rd_Length" localSheetId="56">#REF!</definedName>
    <definedName name="Rd_Length" localSheetId="5">#REF!</definedName>
    <definedName name="Rd_Length" localSheetId="28">#REF!</definedName>
    <definedName name="Rd_Length" localSheetId="87">#REF!</definedName>
    <definedName name="Rd_Length" localSheetId="27">#REF!</definedName>
    <definedName name="Rd_Length" localSheetId="77">#REF!</definedName>
    <definedName name="Rd_Length" localSheetId="82">#REF!</definedName>
    <definedName name="Rd_Length" localSheetId="84">#REF!</definedName>
    <definedName name="Rd_Length" localSheetId="89">#REF!</definedName>
    <definedName name="Rd_Length" localSheetId="31">#REF!</definedName>
    <definedName name="Rd_Length" localSheetId="26">#REF!</definedName>
    <definedName name="Rd_Length" localSheetId="38">#REF!</definedName>
    <definedName name="Rd_Length" localSheetId="29">#REF!</definedName>
    <definedName name="Rd_Length" localSheetId="24">#REF!</definedName>
    <definedName name="Rd_Length" localSheetId="32">#REF!</definedName>
    <definedName name="Rd_Length" localSheetId="60">#REF!</definedName>
    <definedName name="Rd_Length" localSheetId="79">#REF!</definedName>
    <definedName name="Rd_Length" localSheetId="6">#REF!</definedName>
    <definedName name="Rd_Length" localSheetId="59">#REF!</definedName>
    <definedName name="Rd_Length" localSheetId="63">#REF!</definedName>
    <definedName name="Rd_Length" localSheetId="86">#REF!</definedName>
    <definedName name="Rd_Length" localSheetId="81">#REF!</definedName>
    <definedName name="Rd_Length" localSheetId="83">#REF!</definedName>
    <definedName name="Rd_Length" localSheetId="7">#REF!</definedName>
    <definedName name="Rd_Length" localSheetId="65">#REF!</definedName>
    <definedName name="Rd_Length" localSheetId="25">#REF!</definedName>
    <definedName name="Rd_Length" localSheetId="30">#REF!</definedName>
    <definedName name="Rd_Length" localSheetId="75">#REF!</definedName>
    <definedName name="Rd_Length" localSheetId="70">#REF!</definedName>
    <definedName name="Rd_Length" localSheetId="68">#REF!</definedName>
    <definedName name="Rd_Length" localSheetId="72">#REF!</definedName>
    <definedName name="Rd_Length" localSheetId="33">#REF!</definedName>
    <definedName name="Rd_Length" localSheetId="55">#REF!</definedName>
    <definedName name="Rd_Length" localSheetId="57">#REF!</definedName>
    <definedName name="Rd_Length" localSheetId="36">#REF!</definedName>
    <definedName name="Rd_Length" localSheetId="8">#REF!</definedName>
    <definedName name="Rd_Length">#REF!</definedName>
    <definedName name="rdhyfdujsrj">#REF!</definedName>
    <definedName name="_xlnm.Recorder">#REF!</definedName>
    <definedName name="Red.Tee">#REF!</definedName>
    <definedName name="Retaining_Wall_P" localSheetId="3">#REF!</definedName>
    <definedName name="Retaining_Wall_P" localSheetId="20">#REF!</definedName>
    <definedName name="Retaining_Wall_P" localSheetId="22">#REF!</definedName>
    <definedName name="Retaining_Wall_P" localSheetId="23">#REF!</definedName>
    <definedName name="Retaining_Wall_P" localSheetId="35">#REF!</definedName>
    <definedName name="Retaining_Wall_P" localSheetId="37">#REF!</definedName>
    <definedName name="Retaining_Wall_P" localSheetId="39">#REF!</definedName>
    <definedName name="Retaining_Wall_P" localSheetId="40">#REF!</definedName>
    <definedName name="Retaining_Wall_P" localSheetId="41">#REF!</definedName>
    <definedName name="Retaining_Wall_P" localSheetId="42">#REF!</definedName>
    <definedName name="Retaining_Wall_P" localSheetId="43">#REF!</definedName>
    <definedName name="Retaining_Wall_P" localSheetId="4">#REF!</definedName>
    <definedName name="Retaining_Wall_P" localSheetId="44">#REF!</definedName>
    <definedName name="Retaining_Wall_P" localSheetId="46">#REF!</definedName>
    <definedName name="Retaining_Wall_P" localSheetId="47">#REF!</definedName>
    <definedName name="Retaining_Wall_P" localSheetId="48">#REF!</definedName>
    <definedName name="Retaining_Wall_P" localSheetId="49">#REF!</definedName>
    <definedName name="Retaining_Wall_P" localSheetId="50">#REF!</definedName>
    <definedName name="Retaining_Wall_P" localSheetId="52">#REF!</definedName>
    <definedName name="Retaining_Wall_P" localSheetId="53">#REF!</definedName>
    <definedName name="Retaining_Wall_P" localSheetId="10">#REF!</definedName>
    <definedName name="Retaining_Wall_P" localSheetId="12">#REF!</definedName>
    <definedName name="Retaining_Wall_P" localSheetId="13">#REF!</definedName>
    <definedName name="Retaining_Wall_P" localSheetId="14">#REF!</definedName>
    <definedName name="Retaining_Wall_P" localSheetId="16">#REF!</definedName>
    <definedName name="Retaining_Wall_P" localSheetId="17">#REF!</definedName>
    <definedName name="Retaining_Wall_P" localSheetId="19">#REF!</definedName>
    <definedName name="Retaining_Wall_P" localSheetId="76">#REF!</definedName>
    <definedName name="Retaining_Wall_P" localSheetId="62">#REF!</definedName>
    <definedName name="Retaining_Wall_P" localSheetId="64">#REF!</definedName>
    <definedName name="Retaining_Wall_P" localSheetId="74">#REF!</definedName>
    <definedName name="Retaining_Wall_P" localSheetId="69">#REF!</definedName>
    <definedName name="Retaining_Wall_P" localSheetId="67">#REF!</definedName>
    <definedName name="Retaining_Wall_P" localSheetId="71">#REF!</definedName>
    <definedName name="Retaining_Wall_P" localSheetId="56">#REF!</definedName>
    <definedName name="Retaining_Wall_P" localSheetId="5">#REF!</definedName>
    <definedName name="Retaining_Wall_P" localSheetId="28">#REF!</definedName>
    <definedName name="Retaining_Wall_P" localSheetId="87">#REF!</definedName>
    <definedName name="Retaining_Wall_P" localSheetId="27">#REF!</definedName>
    <definedName name="Retaining_Wall_P" localSheetId="77">#REF!</definedName>
    <definedName name="Retaining_Wall_P" localSheetId="82">#REF!</definedName>
    <definedName name="Retaining_Wall_P" localSheetId="84">#REF!</definedName>
    <definedName name="Retaining_Wall_P" localSheetId="89">#REF!</definedName>
    <definedName name="Retaining_Wall_P" localSheetId="31">#REF!</definedName>
    <definedName name="Retaining_Wall_P" localSheetId="26">#REF!</definedName>
    <definedName name="Retaining_Wall_P" localSheetId="38">#REF!</definedName>
    <definedName name="Retaining_Wall_P" localSheetId="29">#REF!</definedName>
    <definedName name="Retaining_Wall_P" localSheetId="24">#REF!</definedName>
    <definedName name="Retaining_Wall_P" localSheetId="32">#REF!</definedName>
    <definedName name="Retaining_Wall_P" localSheetId="60">#REF!</definedName>
    <definedName name="Retaining_Wall_P" localSheetId="79">#REF!</definedName>
    <definedName name="Retaining_Wall_P" localSheetId="6">#REF!</definedName>
    <definedName name="Retaining_Wall_P" localSheetId="59">#REF!</definedName>
    <definedName name="Retaining_Wall_P" localSheetId="63">#REF!</definedName>
    <definedName name="Retaining_Wall_P" localSheetId="86">#REF!</definedName>
    <definedName name="Retaining_Wall_P" localSheetId="81">#REF!</definedName>
    <definedName name="Retaining_Wall_P" localSheetId="83">#REF!</definedName>
    <definedName name="Retaining_Wall_P" localSheetId="7">#REF!</definedName>
    <definedName name="Retaining_Wall_P" localSheetId="65">#REF!</definedName>
    <definedName name="Retaining_Wall_P" localSheetId="25">#REF!</definedName>
    <definedName name="Retaining_Wall_P" localSheetId="30">#REF!</definedName>
    <definedName name="Retaining_Wall_P" localSheetId="75">#REF!</definedName>
    <definedName name="Retaining_Wall_P" localSheetId="70">#REF!</definedName>
    <definedName name="Retaining_Wall_P" localSheetId="68">#REF!</definedName>
    <definedName name="Retaining_Wall_P" localSheetId="72">#REF!</definedName>
    <definedName name="Retaining_Wall_P" localSheetId="33">#REF!</definedName>
    <definedName name="Retaining_Wall_P" localSheetId="55">#REF!</definedName>
    <definedName name="Retaining_Wall_P" localSheetId="57">#REF!</definedName>
    <definedName name="Retaining_Wall_P" localSheetId="36">#REF!</definedName>
    <definedName name="Retaining_Wall_P" localSheetId="8">#REF!</definedName>
    <definedName name="Retaining_Wall_P">#REF!</definedName>
    <definedName name="Retaining_Wall_S" localSheetId="3">#REF!</definedName>
    <definedName name="Retaining_Wall_S" localSheetId="20">#REF!</definedName>
    <definedName name="Retaining_Wall_S" localSheetId="22">#REF!</definedName>
    <definedName name="Retaining_Wall_S" localSheetId="23">#REF!</definedName>
    <definedName name="Retaining_Wall_S" localSheetId="35">#REF!</definedName>
    <definedName name="Retaining_Wall_S" localSheetId="37">#REF!</definedName>
    <definedName name="Retaining_Wall_S" localSheetId="39">#REF!</definedName>
    <definedName name="Retaining_Wall_S" localSheetId="40">#REF!</definedName>
    <definedName name="Retaining_Wall_S" localSheetId="41">#REF!</definedName>
    <definedName name="Retaining_Wall_S" localSheetId="42">#REF!</definedName>
    <definedName name="Retaining_Wall_S" localSheetId="43">#REF!</definedName>
    <definedName name="Retaining_Wall_S" localSheetId="4">#REF!</definedName>
    <definedName name="Retaining_Wall_S" localSheetId="44">#REF!</definedName>
    <definedName name="Retaining_Wall_S" localSheetId="46">#REF!</definedName>
    <definedName name="Retaining_Wall_S" localSheetId="47">#REF!</definedName>
    <definedName name="Retaining_Wall_S" localSheetId="48">#REF!</definedName>
    <definedName name="Retaining_Wall_S" localSheetId="49">#REF!</definedName>
    <definedName name="Retaining_Wall_S" localSheetId="50">#REF!</definedName>
    <definedName name="Retaining_Wall_S" localSheetId="52">#REF!</definedName>
    <definedName name="Retaining_Wall_S" localSheetId="53">#REF!</definedName>
    <definedName name="Retaining_Wall_S" localSheetId="10">#REF!</definedName>
    <definedName name="Retaining_Wall_S" localSheetId="12">#REF!</definedName>
    <definedName name="Retaining_Wall_S" localSheetId="13">#REF!</definedName>
    <definedName name="Retaining_Wall_S" localSheetId="14">#REF!</definedName>
    <definedName name="Retaining_Wall_S" localSheetId="16">#REF!</definedName>
    <definedName name="Retaining_Wall_S" localSheetId="17">#REF!</definedName>
    <definedName name="Retaining_Wall_S" localSheetId="19">#REF!</definedName>
    <definedName name="Retaining_Wall_S" localSheetId="76">#REF!</definedName>
    <definedName name="Retaining_Wall_S" localSheetId="62">#REF!</definedName>
    <definedName name="Retaining_Wall_S" localSheetId="64">#REF!</definedName>
    <definedName name="Retaining_Wall_S" localSheetId="74">#REF!</definedName>
    <definedName name="Retaining_Wall_S" localSheetId="69">#REF!</definedName>
    <definedName name="Retaining_Wall_S" localSheetId="67">#REF!</definedName>
    <definedName name="Retaining_Wall_S" localSheetId="71">#REF!</definedName>
    <definedName name="Retaining_Wall_S" localSheetId="56">#REF!</definedName>
    <definedName name="Retaining_Wall_S" localSheetId="5">#REF!</definedName>
    <definedName name="Retaining_Wall_S" localSheetId="28">#REF!</definedName>
    <definedName name="Retaining_Wall_S" localSheetId="87">#REF!</definedName>
    <definedName name="Retaining_Wall_S" localSheetId="27">#REF!</definedName>
    <definedName name="Retaining_Wall_S" localSheetId="77">#REF!</definedName>
    <definedName name="Retaining_Wall_S" localSheetId="82">#REF!</definedName>
    <definedName name="Retaining_Wall_S" localSheetId="84">#REF!</definedName>
    <definedName name="Retaining_Wall_S" localSheetId="89">#REF!</definedName>
    <definedName name="Retaining_Wall_S" localSheetId="31">#REF!</definedName>
    <definedName name="Retaining_Wall_S" localSheetId="26">#REF!</definedName>
    <definedName name="Retaining_Wall_S" localSheetId="38">#REF!</definedName>
    <definedName name="Retaining_Wall_S" localSheetId="29">#REF!</definedName>
    <definedName name="Retaining_Wall_S" localSheetId="24">#REF!</definedName>
    <definedName name="Retaining_Wall_S" localSheetId="32">#REF!</definedName>
    <definedName name="Retaining_Wall_S" localSheetId="60">#REF!</definedName>
    <definedName name="Retaining_Wall_S" localSheetId="79">#REF!</definedName>
    <definedName name="Retaining_Wall_S" localSheetId="6">#REF!</definedName>
    <definedName name="Retaining_Wall_S" localSheetId="59">#REF!</definedName>
    <definedName name="Retaining_Wall_S" localSheetId="63">#REF!</definedName>
    <definedName name="Retaining_Wall_S" localSheetId="86">#REF!</definedName>
    <definedName name="Retaining_Wall_S" localSheetId="81">#REF!</definedName>
    <definedName name="Retaining_Wall_S" localSheetId="83">#REF!</definedName>
    <definedName name="Retaining_Wall_S" localSheetId="7">#REF!</definedName>
    <definedName name="Retaining_Wall_S" localSheetId="65">#REF!</definedName>
    <definedName name="Retaining_Wall_S" localSheetId="25">#REF!</definedName>
    <definedName name="Retaining_Wall_S" localSheetId="30">#REF!</definedName>
    <definedName name="Retaining_Wall_S" localSheetId="75">#REF!</definedName>
    <definedName name="Retaining_Wall_S" localSheetId="70">#REF!</definedName>
    <definedName name="Retaining_Wall_S" localSheetId="68">#REF!</definedName>
    <definedName name="Retaining_Wall_S" localSheetId="72">#REF!</definedName>
    <definedName name="Retaining_Wall_S" localSheetId="33">#REF!</definedName>
    <definedName name="Retaining_Wall_S" localSheetId="55">#REF!</definedName>
    <definedName name="Retaining_Wall_S" localSheetId="57">#REF!</definedName>
    <definedName name="Retaining_Wall_S" localSheetId="36">#REF!</definedName>
    <definedName name="Retaining_Wall_S" localSheetId="8">#REF!</definedName>
    <definedName name="Retaining_Wall_S">#REF!</definedName>
    <definedName name="Road_P" localSheetId="3">#REF!</definedName>
    <definedName name="Road_P" localSheetId="20">#REF!</definedName>
    <definedName name="Road_P" localSheetId="22">#REF!</definedName>
    <definedName name="Road_P" localSheetId="23">#REF!</definedName>
    <definedName name="Road_P" localSheetId="35">#REF!</definedName>
    <definedName name="Road_P" localSheetId="37">#REF!</definedName>
    <definedName name="Road_P" localSheetId="39">#REF!</definedName>
    <definedName name="Road_P" localSheetId="40">#REF!</definedName>
    <definedName name="Road_P" localSheetId="41">#REF!</definedName>
    <definedName name="Road_P" localSheetId="42">#REF!</definedName>
    <definedName name="Road_P" localSheetId="43">#REF!</definedName>
    <definedName name="Road_P" localSheetId="4">#REF!</definedName>
    <definedName name="Road_P" localSheetId="44">#REF!</definedName>
    <definedName name="Road_P" localSheetId="46">#REF!</definedName>
    <definedName name="Road_P" localSheetId="47">#REF!</definedName>
    <definedName name="Road_P" localSheetId="48">#REF!</definedName>
    <definedName name="Road_P" localSheetId="49">#REF!</definedName>
    <definedName name="Road_P" localSheetId="50">#REF!</definedName>
    <definedName name="Road_P" localSheetId="52">#REF!</definedName>
    <definedName name="Road_P" localSheetId="53">#REF!</definedName>
    <definedName name="Road_P" localSheetId="10">#REF!</definedName>
    <definedName name="Road_P" localSheetId="12">#REF!</definedName>
    <definedName name="Road_P" localSheetId="13">#REF!</definedName>
    <definedName name="Road_P" localSheetId="14">#REF!</definedName>
    <definedName name="Road_P" localSheetId="16">#REF!</definedName>
    <definedName name="Road_P" localSheetId="17">#REF!</definedName>
    <definedName name="Road_P" localSheetId="19">#REF!</definedName>
    <definedName name="Road_P" localSheetId="76">#REF!</definedName>
    <definedName name="Road_P" localSheetId="62">#REF!</definedName>
    <definedName name="Road_P" localSheetId="64">#REF!</definedName>
    <definedName name="Road_P" localSheetId="74">#REF!</definedName>
    <definedName name="Road_P" localSheetId="69">#REF!</definedName>
    <definedName name="Road_P" localSheetId="67">#REF!</definedName>
    <definedName name="Road_P" localSheetId="71">#REF!</definedName>
    <definedName name="Road_P" localSheetId="56">#REF!</definedName>
    <definedName name="Road_P" localSheetId="5">#REF!</definedName>
    <definedName name="Road_P" localSheetId="28">#REF!</definedName>
    <definedName name="Road_P" localSheetId="87">#REF!</definedName>
    <definedName name="Road_P" localSheetId="27">#REF!</definedName>
    <definedName name="Road_P" localSheetId="77">#REF!</definedName>
    <definedName name="Road_P" localSheetId="82">#REF!</definedName>
    <definedName name="Road_P" localSheetId="84">#REF!</definedName>
    <definedName name="Road_P" localSheetId="89">#REF!</definedName>
    <definedName name="Road_P" localSheetId="31">#REF!</definedName>
    <definedName name="Road_P" localSheetId="26">#REF!</definedName>
    <definedName name="Road_P" localSheetId="38">#REF!</definedName>
    <definedName name="Road_P" localSheetId="29">#REF!</definedName>
    <definedName name="Road_P" localSheetId="24">#REF!</definedName>
    <definedName name="Road_P" localSheetId="32">#REF!</definedName>
    <definedName name="Road_P" localSheetId="60">#REF!</definedName>
    <definedName name="Road_P" localSheetId="79">#REF!</definedName>
    <definedName name="Road_P" localSheetId="6">#REF!</definedName>
    <definedName name="Road_P" localSheetId="59">#REF!</definedName>
    <definedName name="Road_P" localSheetId="63">#REF!</definedName>
    <definedName name="Road_P" localSheetId="86">#REF!</definedName>
    <definedName name="Road_P" localSheetId="81">#REF!</definedName>
    <definedName name="Road_P" localSheetId="83">#REF!</definedName>
    <definedName name="Road_P" localSheetId="7">#REF!</definedName>
    <definedName name="Road_P" localSheetId="65">#REF!</definedName>
    <definedName name="Road_P" localSheetId="25">#REF!</definedName>
    <definedName name="Road_P" localSheetId="30">#REF!</definedName>
    <definedName name="Road_P" localSheetId="75">#REF!</definedName>
    <definedName name="Road_P" localSheetId="70">#REF!</definedName>
    <definedName name="Road_P" localSheetId="68">#REF!</definedName>
    <definedName name="Road_P" localSheetId="72">#REF!</definedName>
    <definedName name="Road_P" localSheetId="33">#REF!</definedName>
    <definedName name="Road_P" localSheetId="55">#REF!</definedName>
    <definedName name="Road_P" localSheetId="57">#REF!</definedName>
    <definedName name="Road_P" localSheetId="36">#REF!</definedName>
    <definedName name="Road_P" localSheetId="8">#REF!</definedName>
    <definedName name="Road_P">#REF!</definedName>
    <definedName name="Road_S" localSheetId="3">#REF!</definedName>
    <definedName name="Road_S" localSheetId="20">#REF!</definedName>
    <definedName name="Road_S" localSheetId="22">#REF!</definedName>
    <definedName name="Road_S" localSheetId="23">#REF!</definedName>
    <definedName name="Road_S" localSheetId="35">#REF!</definedName>
    <definedName name="Road_S" localSheetId="37">#REF!</definedName>
    <definedName name="Road_S" localSheetId="39">#REF!</definedName>
    <definedName name="Road_S" localSheetId="40">#REF!</definedName>
    <definedName name="Road_S" localSheetId="41">#REF!</definedName>
    <definedName name="Road_S" localSheetId="42">#REF!</definedName>
    <definedName name="Road_S" localSheetId="43">#REF!</definedName>
    <definedName name="Road_S" localSheetId="4">#REF!</definedName>
    <definedName name="Road_S" localSheetId="44">#REF!</definedName>
    <definedName name="Road_S" localSheetId="46">#REF!</definedName>
    <definedName name="Road_S" localSheetId="47">#REF!</definedName>
    <definedName name="Road_S" localSheetId="48">#REF!</definedName>
    <definedName name="Road_S" localSheetId="49">#REF!</definedName>
    <definedName name="Road_S" localSheetId="50">#REF!</definedName>
    <definedName name="Road_S" localSheetId="52">#REF!</definedName>
    <definedName name="Road_S" localSheetId="53">#REF!</definedName>
    <definedName name="Road_S" localSheetId="10">#REF!</definedName>
    <definedName name="Road_S" localSheetId="12">#REF!</definedName>
    <definedName name="Road_S" localSheetId="13">#REF!</definedName>
    <definedName name="Road_S" localSheetId="14">#REF!</definedName>
    <definedName name="Road_S" localSheetId="16">#REF!</definedName>
    <definedName name="Road_S" localSheetId="17">#REF!</definedName>
    <definedName name="Road_S" localSheetId="19">#REF!</definedName>
    <definedName name="Road_S" localSheetId="76">#REF!</definedName>
    <definedName name="Road_S" localSheetId="62">#REF!</definedName>
    <definedName name="Road_S" localSheetId="64">#REF!</definedName>
    <definedName name="Road_S" localSheetId="74">#REF!</definedName>
    <definedName name="Road_S" localSheetId="69">#REF!</definedName>
    <definedName name="Road_S" localSheetId="67">#REF!</definedName>
    <definedName name="Road_S" localSheetId="71">#REF!</definedName>
    <definedName name="Road_S" localSheetId="56">#REF!</definedName>
    <definedName name="Road_S" localSheetId="5">#REF!</definedName>
    <definedName name="Road_S" localSheetId="28">#REF!</definedName>
    <definedName name="Road_S" localSheetId="87">#REF!</definedName>
    <definedName name="Road_S" localSheetId="27">#REF!</definedName>
    <definedName name="Road_S" localSheetId="77">#REF!</definedName>
    <definedName name="Road_S" localSheetId="82">#REF!</definedName>
    <definedName name="Road_S" localSheetId="84">#REF!</definedName>
    <definedName name="Road_S" localSheetId="89">#REF!</definedName>
    <definedName name="Road_S" localSheetId="31">#REF!</definedName>
    <definedName name="Road_S" localSheetId="26">#REF!</definedName>
    <definedName name="Road_S" localSheetId="38">#REF!</definedName>
    <definedName name="Road_S" localSheetId="29">#REF!</definedName>
    <definedName name="Road_S" localSheetId="24">#REF!</definedName>
    <definedName name="Road_S" localSheetId="32">#REF!</definedName>
    <definedName name="Road_S" localSheetId="60">#REF!</definedName>
    <definedName name="Road_S" localSheetId="79">#REF!</definedName>
    <definedName name="Road_S" localSheetId="6">#REF!</definedName>
    <definedName name="Road_S" localSheetId="59">#REF!</definedName>
    <definedName name="Road_S" localSheetId="63">#REF!</definedName>
    <definedName name="Road_S" localSheetId="86">#REF!</definedName>
    <definedName name="Road_S" localSheetId="81">#REF!</definedName>
    <definedName name="Road_S" localSheetId="83">#REF!</definedName>
    <definedName name="Road_S" localSheetId="7">#REF!</definedName>
    <definedName name="Road_S" localSheetId="65">#REF!</definedName>
    <definedName name="Road_S" localSheetId="25">#REF!</definedName>
    <definedName name="Road_S" localSheetId="30">#REF!</definedName>
    <definedName name="Road_S" localSheetId="75">#REF!</definedName>
    <definedName name="Road_S" localSheetId="70">#REF!</definedName>
    <definedName name="Road_S" localSheetId="68">#REF!</definedName>
    <definedName name="Road_S" localSheetId="72">#REF!</definedName>
    <definedName name="Road_S" localSheetId="33">#REF!</definedName>
    <definedName name="Road_S" localSheetId="55">#REF!</definedName>
    <definedName name="Road_S" localSheetId="57">#REF!</definedName>
    <definedName name="Road_S" localSheetId="36">#REF!</definedName>
    <definedName name="Road_S" localSheetId="8">#REF!</definedName>
    <definedName name="Road_S">#REF!</definedName>
    <definedName name="rrrr" hidden="1">#REF!</definedName>
    <definedName name="sa">#REF!</definedName>
    <definedName name="saeed" hidden="1">#REF!</definedName>
    <definedName name="sasAS">#REF!</definedName>
    <definedName name="scv">#REF!</definedName>
    <definedName name="sdsd">#REF!</definedName>
    <definedName name="SF">#REF!</definedName>
    <definedName name="SIR">#REF!</definedName>
    <definedName name="Solid_Waste_P" localSheetId="3">#REF!</definedName>
    <definedName name="Solid_Waste_P" localSheetId="20">#REF!</definedName>
    <definedName name="Solid_Waste_P" localSheetId="22">#REF!</definedName>
    <definedName name="Solid_Waste_P" localSheetId="23">#REF!</definedName>
    <definedName name="Solid_Waste_P" localSheetId="35">#REF!</definedName>
    <definedName name="Solid_Waste_P" localSheetId="37">#REF!</definedName>
    <definedName name="Solid_Waste_P" localSheetId="39">#REF!</definedName>
    <definedName name="Solid_Waste_P" localSheetId="40">#REF!</definedName>
    <definedName name="Solid_Waste_P" localSheetId="41">#REF!</definedName>
    <definedName name="Solid_Waste_P" localSheetId="42">#REF!</definedName>
    <definedName name="Solid_Waste_P" localSheetId="43">#REF!</definedName>
    <definedName name="Solid_Waste_P" localSheetId="4">#REF!</definedName>
    <definedName name="Solid_Waste_P" localSheetId="44">#REF!</definedName>
    <definedName name="Solid_Waste_P" localSheetId="46">#REF!</definedName>
    <definedName name="Solid_Waste_P" localSheetId="47">#REF!</definedName>
    <definedName name="Solid_Waste_P" localSheetId="48">#REF!</definedName>
    <definedName name="Solid_Waste_P" localSheetId="49">#REF!</definedName>
    <definedName name="Solid_Waste_P" localSheetId="50">#REF!</definedName>
    <definedName name="Solid_Waste_P" localSheetId="52">#REF!</definedName>
    <definedName name="Solid_Waste_P" localSheetId="53">#REF!</definedName>
    <definedName name="Solid_Waste_P" localSheetId="10">#REF!</definedName>
    <definedName name="Solid_Waste_P" localSheetId="12">#REF!</definedName>
    <definedName name="Solid_Waste_P" localSheetId="13">#REF!</definedName>
    <definedName name="Solid_Waste_P" localSheetId="14">#REF!</definedName>
    <definedName name="Solid_Waste_P" localSheetId="16">#REF!</definedName>
    <definedName name="Solid_Waste_P" localSheetId="17">#REF!</definedName>
    <definedName name="Solid_Waste_P" localSheetId="19">#REF!</definedName>
    <definedName name="Solid_Waste_P" localSheetId="76">#REF!</definedName>
    <definedName name="Solid_Waste_P" localSheetId="62">#REF!</definedName>
    <definedName name="Solid_Waste_P" localSheetId="64">#REF!</definedName>
    <definedName name="Solid_Waste_P" localSheetId="74">#REF!</definedName>
    <definedName name="Solid_Waste_P" localSheetId="69">#REF!</definedName>
    <definedName name="Solid_Waste_P" localSheetId="67">#REF!</definedName>
    <definedName name="Solid_Waste_P" localSheetId="71">#REF!</definedName>
    <definedName name="Solid_Waste_P" localSheetId="56">#REF!</definedName>
    <definedName name="Solid_Waste_P" localSheetId="5">#REF!</definedName>
    <definedName name="Solid_Waste_P" localSheetId="28">#REF!</definedName>
    <definedName name="Solid_Waste_P" localSheetId="87">#REF!</definedName>
    <definedName name="Solid_Waste_P" localSheetId="27">#REF!</definedName>
    <definedName name="Solid_Waste_P" localSheetId="77">#REF!</definedName>
    <definedName name="Solid_Waste_P" localSheetId="82">#REF!</definedName>
    <definedName name="Solid_Waste_P" localSheetId="84">#REF!</definedName>
    <definedName name="Solid_Waste_P" localSheetId="89">#REF!</definedName>
    <definedName name="Solid_Waste_P" localSheetId="31">#REF!</definedName>
    <definedName name="Solid_Waste_P" localSheetId="26">#REF!</definedName>
    <definedName name="Solid_Waste_P" localSheetId="38">#REF!</definedName>
    <definedName name="Solid_Waste_P" localSheetId="29">#REF!</definedName>
    <definedName name="Solid_Waste_P" localSheetId="24">#REF!</definedName>
    <definedName name="Solid_Waste_P" localSheetId="32">#REF!</definedName>
    <definedName name="Solid_Waste_P" localSheetId="60">#REF!</definedName>
    <definedName name="Solid_Waste_P" localSheetId="79">#REF!</definedName>
    <definedName name="Solid_Waste_P" localSheetId="6">#REF!</definedName>
    <definedName name="Solid_Waste_P" localSheetId="59">#REF!</definedName>
    <definedName name="Solid_Waste_P" localSheetId="63">#REF!</definedName>
    <definedName name="Solid_Waste_P" localSheetId="86">#REF!</definedName>
    <definedName name="Solid_Waste_P" localSheetId="81">#REF!</definedName>
    <definedName name="Solid_Waste_P" localSheetId="83">#REF!</definedName>
    <definedName name="Solid_Waste_P" localSheetId="7">#REF!</definedName>
    <definedName name="Solid_Waste_P" localSheetId="65">#REF!</definedName>
    <definedName name="Solid_Waste_P" localSheetId="25">#REF!</definedName>
    <definedName name="Solid_Waste_P" localSheetId="30">#REF!</definedName>
    <definedName name="Solid_Waste_P" localSheetId="75">#REF!</definedName>
    <definedName name="Solid_Waste_P" localSheetId="70">#REF!</definedName>
    <definedName name="Solid_Waste_P" localSheetId="68">#REF!</definedName>
    <definedName name="Solid_Waste_P" localSheetId="72">#REF!</definedName>
    <definedName name="Solid_Waste_P" localSheetId="33">#REF!</definedName>
    <definedName name="Solid_Waste_P" localSheetId="55">#REF!</definedName>
    <definedName name="Solid_Waste_P" localSheetId="57">#REF!</definedName>
    <definedName name="Solid_Waste_P" localSheetId="36">#REF!</definedName>
    <definedName name="Solid_Waste_P" localSheetId="8">#REF!</definedName>
    <definedName name="Solid_Waste_P">#REF!</definedName>
    <definedName name="Solid_Waste_S" localSheetId="3">#REF!</definedName>
    <definedName name="Solid_Waste_S" localSheetId="20">#REF!</definedName>
    <definedName name="Solid_Waste_S" localSheetId="22">#REF!</definedName>
    <definedName name="Solid_Waste_S" localSheetId="23">#REF!</definedName>
    <definedName name="Solid_Waste_S" localSheetId="35">#REF!</definedName>
    <definedName name="Solid_Waste_S" localSheetId="37">#REF!</definedName>
    <definedName name="Solid_Waste_S" localSheetId="39">#REF!</definedName>
    <definedName name="Solid_Waste_S" localSheetId="40">#REF!</definedName>
    <definedName name="Solid_Waste_S" localSheetId="41">#REF!</definedName>
    <definedName name="Solid_Waste_S" localSheetId="42">#REF!</definedName>
    <definedName name="Solid_Waste_S" localSheetId="43">#REF!</definedName>
    <definedName name="Solid_Waste_S" localSheetId="4">#REF!</definedName>
    <definedName name="Solid_Waste_S" localSheetId="44">#REF!</definedName>
    <definedName name="Solid_Waste_S" localSheetId="46">#REF!</definedName>
    <definedName name="Solid_Waste_S" localSheetId="47">#REF!</definedName>
    <definedName name="Solid_Waste_S" localSheetId="48">#REF!</definedName>
    <definedName name="Solid_Waste_S" localSheetId="49">#REF!</definedName>
    <definedName name="Solid_Waste_S" localSheetId="50">#REF!</definedName>
    <definedName name="Solid_Waste_S" localSheetId="52">#REF!</definedName>
    <definedName name="Solid_Waste_S" localSheetId="53">#REF!</definedName>
    <definedName name="Solid_Waste_S" localSheetId="10">#REF!</definedName>
    <definedName name="Solid_Waste_S" localSheetId="12">#REF!</definedName>
    <definedName name="Solid_Waste_S" localSheetId="13">#REF!</definedName>
    <definedName name="Solid_Waste_S" localSheetId="14">#REF!</definedName>
    <definedName name="Solid_Waste_S" localSheetId="16">#REF!</definedName>
    <definedName name="Solid_Waste_S" localSheetId="17">#REF!</definedName>
    <definedName name="Solid_Waste_S" localSheetId="19">#REF!</definedName>
    <definedName name="Solid_Waste_S" localSheetId="76">#REF!</definedName>
    <definedName name="Solid_Waste_S" localSheetId="62">#REF!</definedName>
    <definedName name="Solid_Waste_S" localSheetId="64">#REF!</definedName>
    <definedName name="Solid_Waste_S" localSheetId="74">#REF!</definedName>
    <definedName name="Solid_Waste_S" localSheetId="69">#REF!</definedName>
    <definedName name="Solid_Waste_S" localSheetId="67">#REF!</definedName>
    <definedName name="Solid_Waste_S" localSheetId="71">#REF!</definedName>
    <definedName name="Solid_Waste_S" localSheetId="56">#REF!</definedName>
    <definedName name="Solid_Waste_S" localSheetId="5">#REF!</definedName>
    <definedName name="Solid_Waste_S" localSheetId="28">#REF!</definedName>
    <definedName name="Solid_Waste_S" localSheetId="87">#REF!</definedName>
    <definedName name="Solid_Waste_S" localSheetId="27">#REF!</definedName>
    <definedName name="Solid_Waste_S" localSheetId="77">#REF!</definedName>
    <definedName name="Solid_Waste_S" localSheetId="82">#REF!</definedName>
    <definedName name="Solid_Waste_S" localSheetId="84">#REF!</definedName>
    <definedName name="Solid_Waste_S" localSheetId="89">#REF!</definedName>
    <definedName name="Solid_Waste_S" localSheetId="31">#REF!</definedName>
    <definedName name="Solid_Waste_S" localSheetId="26">#REF!</definedName>
    <definedName name="Solid_Waste_S" localSheetId="38">#REF!</definedName>
    <definedName name="Solid_Waste_S" localSheetId="29">#REF!</definedName>
    <definedName name="Solid_Waste_S" localSheetId="24">#REF!</definedName>
    <definedName name="Solid_Waste_S" localSheetId="32">#REF!</definedName>
    <definedName name="Solid_Waste_S" localSheetId="60">#REF!</definedName>
    <definedName name="Solid_Waste_S" localSheetId="79">#REF!</definedName>
    <definedName name="Solid_Waste_S" localSheetId="6">#REF!</definedName>
    <definedName name="Solid_Waste_S" localSheetId="59">#REF!</definedName>
    <definedName name="Solid_Waste_S" localSheetId="63">#REF!</definedName>
    <definedName name="Solid_Waste_S" localSheetId="86">#REF!</definedName>
    <definedName name="Solid_Waste_S" localSheetId="81">#REF!</definedName>
    <definedName name="Solid_Waste_S" localSheetId="83">#REF!</definedName>
    <definedName name="Solid_Waste_S" localSheetId="7">#REF!</definedName>
    <definedName name="Solid_Waste_S" localSheetId="65">#REF!</definedName>
    <definedName name="Solid_Waste_S" localSheetId="25">#REF!</definedName>
    <definedName name="Solid_Waste_S" localSheetId="30">#REF!</definedName>
    <definedName name="Solid_Waste_S" localSheetId="75">#REF!</definedName>
    <definedName name="Solid_Waste_S" localSheetId="70">#REF!</definedName>
    <definedName name="Solid_Waste_S" localSheetId="68">#REF!</definedName>
    <definedName name="Solid_Waste_S" localSheetId="72">#REF!</definedName>
    <definedName name="Solid_Waste_S" localSheetId="33">#REF!</definedName>
    <definedName name="Solid_Waste_S" localSheetId="55">#REF!</definedName>
    <definedName name="Solid_Waste_S" localSheetId="57">#REF!</definedName>
    <definedName name="Solid_Waste_S" localSheetId="36">#REF!</definedName>
    <definedName name="Solid_Waste_S" localSheetId="8">#REF!</definedName>
    <definedName name="Solid_Waste_S">#REF!</definedName>
    <definedName name="sr" localSheetId="3">#REF!</definedName>
    <definedName name="sr" localSheetId="20">#REF!</definedName>
    <definedName name="sr" localSheetId="22">#REF!</definedName>
    <definedName name="sr" localSheetId="23">#REF!</definedName>
    <definedName name="sr" localSheetId="35">#REF!</definedName>
    <definedName name="sr" localSheetId="37">#REF!</definedName>
    <definedName name="sr" localSheetId="39">#REF!</definedName>
    <definedName name="sr" localSheetId="40">#REF!</definedName>
    <definedName name="sr" localSheetId="41">#REF!</definedName>
    <definedName name="sr" localSheetId="42">#REF!</definedName>
    <definedName name="sr" localSheetId="43">#REF!</definedName>
    <definedName name="sr" localSheetId="4">#REF!</definedName>
    <definedName name="sr" localSheetId="44">#REF!</definedName>
    <definedName name="sr" localSheetId="46">#REF!</definedName>
    <definedName name="sr" localSheetId="47">#REF!</definedName>
    <definedName name="sr" localSheetId="48">#REF!</definedName>
    <definedName name="sr" localSheetId="49">#REF!</definedName>
    <definedName name="sr" localSheetId="50">#REF!</definedName>
    <definedName name="sr" localSheetId="52">#REF!</definedName>
    <definedName name="sr" localSheetId="53">#REF!</definedName>
    <definedName name="sr" localSheetId="10">#REF!</definedName>
    <definedName name="sr" localSheetId="12">#REF!</definedName>
    <definedName name="sr" localSheetId="13">#REF!</definedName>
    <definedName name="sr" localSheetId="14">#REF!</definedName>
    <definedName name="sr" localSheetId="16">#REF!</definedName>
    <definedName name="sr" localSheetId="17">#REF!</definedName>
    <definedName name="sr" localSheetId="19">#REF!</definedName>
    <definedName name="sr" localSheetId="76">#REF!</definedName>
    <definedName name="sr" localSheetId="62">#REF!</definedName>
    <definedName name="sr" localSheetId="64">#REF!</definedName>
    <definedName name="sr" localSheetId="74">#REF!</definedName>
    <definedName name="sr" localSheetId="69">#REF!</definedName>
    <definedName name="sr" localSheetId="67">#REF!</definedName>
    <definedName name="sr" localSheetId="71">#REF!</definedName>
    <definedName name="sr" localSheetId="56">#REF!</definedName>
    <definedName name="sr" localSheetId="5">#REF!</definedName>
    <definedName name="sr" localSheetId="28">#REF!</definedName>
    <definedName name="sr" localSheetId="87">#REF!</definedName>
    <definedName name="sr" localSheetId="27">#REF!</definedName>
    <definedName name="sr" localSheetId="77">#REF!</definedName>
    <definedName name="sr" localSheetId="82">#REF!</definedName>
    <definedName name="sr" localSheetId="84">#REF!</definedName>
    <definedName name="sr" localSheetId="89">#REF!</definedName>
    <definedName name="sr" localSheetId="31">#REF!</definedName>
    <definedName name="sr" localSheetId="26">#REF!</definedName>
    <definedName name="sr" localSheetId="38">#REF!</definedName>
    <definedName name="sr" localSheetId="29">#REF!</definedName>
    <definedName name="sr" localSheetId="24">#REF!</definedName>
    <definedName name="sr" localSheetId="32">#REF!</definedName>
    <definedName name="sr" localSheetId="60">#REF!</definedName>
    <definedName name="sr" localSheetId="79">#REF!</definedName>
    <definedName name="sr" localSheetId="6">#REF!</definedName>
    <definedName name="sr" localSheetId="59">#REF!</definedName>
    <definedName name="sr" localSheetId="63">#REF!</definedName>
    <definedName name="sr" localSheetId="86">#REF!</definedName>
    <definedName name="sr" localSheetId="81">#REF!</definedName>
    <definedName name="sr" localSheetId="83">#REF!</definedName>
    <definedName name="sr" localSheetId="7">#REF!</definedName>
    <definedName name="sr" localSheetId="65">#REF!</definedName>
    <definedName name="sr" localSheetId="25">#REF!</definedName>
    <definedName name="sr" localSheetId="30">#REF!</definedName>
    <definedName name="sr" localSheetId="75">#REF!</definedName>
    <definedName name="sr" localSheetId="70">#REF!</definedName>
    <definedName name="sr" localSheetId="68">#REF!</definedName>
    <definedName name="sr" localSheetId="72">#REF!</definedName>
    <definedName name="sr" localSheetId="33">#REF!</definedName>
    <definedName name="sr" localSheetId="55">#REF!</definedName>
    <definedName name="sr" localSheetId="57">#REF!</definedName>
    <definedName name="sr" localSheetId="36">#REF!</definedName>
    <definedName name="sr" localSheetId="8">#REF!</definedName>
    <definedName name="sr">#REF!</definedName>
    <definedName name="Steel">#N/A</definedName>
    <definedName name="sv">'[5]Input Rates'!$A$131:$E$140</definedName>
    <definedName name="Tee">#REF!</definedName>
    <definedName name="test">'[15]elec.rate analysis'!#REF!</definedName>
    <definedName name="thickness">[8]Sheet1!$F$25</definedName>
    <definedName name="tiytoigyotolg">#REF!</definedName>
    <definedName name="trurtiu5rtui">#REF!</definedName>
    <definedName name="tttttt">#REF!</definedName>
    <definedName name="tyogyoypoyhpyh">#REF!</definedName>
    <definedName name="u">#REF!</definedName>
    <definedName name="UNIT">'[11]Design Data'!$C$2</definedName>
    <definedName name="v">'[10]Hyd. Statement'!#REF!</definedName>
    <definedName name="vb">#REF!</definedName>
    <definedName name="vel">#REF!</definedName>
    <definedName name="WS_PIPE_INFO">'[16]Pipe Dia'!$A$1:$H$7</definedName>
    <definedName name="wswqrfq">#REF!</definedName>
    <definedName name="y">#REF!</definedName>
    <definedName name="z">#REF!</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 i="97" l="1"/>
  <c r="E38" i="97"/>
  <c r="E35" i="97"/>
  <c r="E31" i="97"/>
  <c r="E27" i="97"/>
  <c r="E24" i="97"/>
  <c r="E21" i="97"/>
  <c r="E18" i="97"/>
  <c r="E15" i="97"/>
  <c r="E14" i="97"/>
  <c r="E10" i="97"/>
  <c r="A6" i="33" l="1"/>
  <c r="A7" i="33" s="1"/>
  <c r="A8" i="33" s="1"/>
  <c r="A9" i="33" s="1"/>
  <c r="A10" i="33" s="1"/>
  <c r="A11" i="33" s="1"/>
  <c r="A6" i="31"/>
  <c r="A7" i="31" s="1"/>
  <c r="A8" i="31" s="1"/>
  <c r="A9" i="31" s="1"/>
  <c r="A10" i="31" s="1"/>
  <c r="A11" i="31" s="1"/>
  <c r="A6" i="29"/>
  <c r="A7" i="29" s="1"/>
  <c r="A8" i="29" s="1"/>
  <c r="A9" i="29" s="1"/>
  <c r="A10" i="29" s="1"/>
  <c r="A11" i="29" s="1"/>
  <c r="A6" i="27"/>
  <c r="A7" i="27" s="1"/>
  <c r="A8" i="27" s="1"/>
  <c r="A9" i="27" s="1"/>
  <c r="A10" i="27" s="1"/>
  <c r="A11" i="27" s="1"/>
  <c r="A6" i="94"/>
  <c r="A7" i="94" s="1"/>
  <c r="A8" i="94" s="1"/>
  <c r="A9" i="94" s="1"/>
  <c r="A10" i="94" s="1"/>
  <c r="A6" i="5"/>
  <c r="A7" i="5" s="1"/>
  <c r="A8" i="5" s="1"/>
  <c r="A9" i="5" s="1"/>
  <c r="A10" i="5" s="1"/>
  <c r="A11" i="5" s="1"/>
  <c r="A6" i="71"/>
  <c r="A7" i="71" s="1"/>
  <c r="A8" i="71" s="1"/>
  <c r="A9" i="71" s="1"/>
  <c r="A10" i="71" s="1"/>
  <c r="A11" i="71" s="1"/>
  <c r="A6" i="69"/>
  <c r="A7" i="69" s="1"/>
  <c r="A8" i="69" s="1"/>
  <c r="A9" i="69" s="1"/>
  <c r="A10" i="69" s="1"/>
  <c r="A11" i="69" s="1"/>
  <c r="A6" i="67"/>
  <c r="A7" i="67" s="1"/>
  <c r="A8" i="67" s="1"/>
  <c r="A9" i="67" s="1"/>
  <c r="A10" i="67" s="1"/>
  <c r="A11" i="67" s="1"/>
  <c r="A6" i="65"/>
  <c r="A7" i="65" s="1"/>
  <c r="A8" i="65" s="1"/>
  <c r="A9" i="65" s="1"/>
  <c r="A10" i="65" s="1"/>
  <c r="A11" i="65" s="1"/>
  <c r="A6" i="63"/>
  <c r="A7" i="63" s="1"/>
  <c r="A8" i="63" s="1"/>
  <c r="A9" i="63" s="1"/>
  <c r="A10" i="63" s="1"/>
  <c r="A11" i="63" s="1"/>
  <c r="A6" i="59"/>
  <c r="A7" i="59" s="1"/>
  <c r="A8" i="59" s="1"/>
  <c r="A9" i="59" s="1"/>
  <c r="A10" i="59" s="1"/>
  <c r="A11" i="59" s="1"/>
  <c r="A6" i="57"/>
  <c r="A7" i="57" s="1"/>
  <c r="A8" i="57" s="1"/>
  <c r="A9" i="57" s="1"/>
  <c r="A10" i="57" s="1"/>
  <c r="A11" i="57" s="1"/>
  <c r="A6" i="41"/>
  <c r="A7" i="41" s="1"/>
  <c r="A8" i="41" s="1"/>
  <c r="A9" i="41" s="1"/>
  <c r="A10" i="41" s="1"/>
  <c r="A11" i="41" s="1"/>
  <c r="A6" i="39"/>
  <c r="A7" i="39" s="1"/>
  <c r="A8" i="39" s="1"/>
  <c r="A9" i="39" s="1"/>
  <c r="A10" i="39" s="1"/>
  <c r="A11" i="39" s="1"/>
  <c r="A6" i="35"/>
  <c r="A7" i="35" s="1"/>
  <c r="A8" i="35" s="1"/>
  <c r="A9" i="35" s="1"/>
  <c r="A10" i="35" s="1"/>
  <c r="A11" i="35" s="1"/>
  <c r="A6" i="25"/>
  <c r="A7" i="25" s="1"/>
  <c r="A8" i="25" s="1"/>
  <c r="A9" i="25" s="1"/>
  <c r="A10" i="25" s="1"/>
  <c r="A11" i="25" s="1"/>
  <c r="A6" i="23"/>
  <c r="A7" i="23" s="1"/>
  <c r="A8" i="23" s="1"/>
  <c r="A9" i="23" s="1"/>
  <c r="A10" i="23" s="1"/>
  <c r="A11" i="23" s="1"/>
  <c r="A6" i="21"/>
  <c r="A7" i="21" s="1"/>
  <c r="A8" i="21" s="1"/>
  <c r="A9" i="21" s="1"/>
  <c r="A10" i="21" s="1"/>
  <c r="A11" i="21" s="1"/>
  <c r="A6" i="19"/>
  <c r="A7" i="19" s="1"/>
  <c r="A8" i="19" s="1"/>
  <c r="A9" i="19" s="1"/>
  <c r="A10" i="19" s="1"/>
  <c r="A11" i="19" s="1"/>
  <c r="A6" i="17"/>
  <c r="A7" i="17" s="1"/>
  <c r="A8" i="17" s="1"/>
  <c r="A9" i="17" s="1"/>
  <c r="A10" i="17" s="1"/>
  <c r="A11" i="17" s="1"/>
  <c r="A6" i="15"/>
  <c r="A7" i="15" s="1"/>
  <c r="A8" i="15" s="1"/>
  <c r="A9" i="15" s="1"/>
  <c r="A10" i="15" s="1"/>
  <c r="A11" i="15" s="1"/>
  <c r="A6" i="13"/>
  <c r="A7" i="13" s="1"/>
  <c r="A8" i="13" s="1"/>
  <c r="A9" i="13" s="1"/>
  <c r="A10" i="13" s="1"/>
  <c r="A11" i="13" s="1"/>
  <c r="A6" i="11"/>
  <c r="A7" i="11" s="1"/>
  <c r="A8" i="11" s="1"/>
  <c r="A9" i="11" s="1"/>
  <c r="A10" i="11" s="1"/>
  <c r="A11" i="11" s="1"/>
  <c r="A6" i="9"/>
  <c r="A7" i="9" s="1"/>
  <c r="A8" i="9" s="1"/>
  <c r="A9" i="9" s="1"/>
  <c r="A10" i="9" s="1"/>
  <c r="A11" i="9" s="1"/>
  <c r="A12" i="9" s="1"/>
  <c r="A13" i="9" s="1"/>
  <c r="A14" i="9" s="1"/>
  <c r="A15" i="9" s="1"/>
  <c r="A6" i="7"/>
  <c r="A7" i="7" s="1"/>
  <c r="A8" i="7" s="1"/>
  <c r="A9" i="7" s="1"/>
  <c r="A10" i="7" s="1"/>
  <c r="A11" i="7" s="1"/>
  <c r="J19" i="95" l="1"/>
  <c r="F60" i="95" s="1"/>
  <c r="J19" i="72"/>
  <c r="J19" i="68"/>
  <c r="J19" i="66"/>
  <c r="F60" i="66" s="1"/>
  <c r="J19" i="64"/>
  <c r="J19" i="42"/>
  <c r="F60" i="42" s="1"/>
  <c r="J19" i="40"/>
  <c r="J19" i="38"/>
  <c r="J19" i="34"/>
  <c r="J19" i="32"/>
  <c r="J19" i="30"/>
  <c r="J19" i="28"/>
  <c r="J19" i="22"/>
  <c r="J19" i="20"/>
  <c r="F60" i="20" s="1"/>
  <c r="J19" i="12"/>
  <c r="J19" i="10"/>
  <c r="J19" i="8"/>
  <c r="F47" i="6"/>
  <c r="F48" i="6" s="1"/>
  <c r="J19" i="6"/>
  <c r="A2" i="96"/>
  <c r="E57" i="95"/>
  <c r="F50" i="95"/>
  <c r="F47" i="95"/>
  <c r="F48" i="95" s="1"/>
  <c r="F44" i="95"/>
  <c r="F45" i="95" s="1"/>
  <c r="F41" i="95"/>
  <c r="F42" i="95" s="1"/>
  <c r="F38" i="95"/>
  <c r="F35" i="95"/>
  <c r="F36" i="95" s="1"/>
  <c r="F33" i="95"/>
  <c r="F32" i="95"/>
  <c r="E18" i="95"/>
  <c r="E37" i="95" s="1"/>
  <c r="E38" i="95" s="1"/>
  <c r="D39" i="95" s="1"/>
  <c r="H9" i="95"/>
  <c r="D26" i="95"/>
  <c r="F26" i="95"/>
  <c r="F15" i="95"/>
  <c r="E20" i="95"/>
  <c r="E43" i="95" s="1"/>
  <c r="E44" i="95" s="1"/>
  <c r="D45" i="95" s="1"/>
  <c r="A3" i="95"/>
  <c r="A2" i="95"/>
  <c r="A1" i="95"/>
  <c r="G66" i="10"/>
  <c r="H72" i="10"/>
  <c r="H73" i="10" s="1"/>
  <c r="E72" i="10"/>
  <c r="E66" i="10"/>
  <c r="H63" i="10"/>
  <c r="H64" i="10" s="1"/>
  <c r="F60" i="72"/>
  <c r="F8" i="72"/>
  <c r="D26" i="72" s="1"/>
  <c r="G7" i="72"/>
  <c r="G15" i="72" s="1"/>
  <c r="F29" i="72" s="1"/>
  <c r="F7" i="72"/>
  <c r="F15" i="72" s="1"/>
  <c r="E7" i="72"/>
  <c r="E20" i="72" s="1"/>
  <c r="E43" i="72" s="1"/>
  <c r="E44" i="72" s="1"/>
  <c r="D45" i="72" s="1"/>
  <c r="F8" i="70"/>
  <c r="D26" i="70" s="1"/>
  <c r="G7" i="70"/>
  <c r="G8" i="70" s="1"/>
  <c r="F7" i="70"/>
  <c r="F15" i="70" s="1"/>
  <c r="E7" i="70"/>
  <c r="E15" i="70" s="1"/>
  <c r="E28" i="70" s="1"/>
  <c r="E29" i="70" s="1"/>
  <c r="D30" i="70" s="1"/>
  <c r="F8" i="68"/>
  <c r="D26" i="68" s="1"/>
  <c r="G7" i="68"/>
  <c r="G8" i="68" s="1"/>
  <c r="F7" i="68"/>
  <c r="F15" i="68" s="1"/>
  <c r="E7" i="68"/>
  <c r="E20" i="68" s="1"/>
  <c r="E43" i="68" s="1"/>
  <c r="E44" i="68" s="1"/>
  <c r="D45" i="68" s="1"/>
  <c r="F8" i="66"/>
  <c r="G7" i="66"/>
  <c r="G8" i="66" s="1"/>
  <c r="F7" i="66"/>
  <c r="F15" i="66" s="1"/>
  <c r="E7" i="66"/>
  <c r="E57" i="66" s="1"/>
  <c r="F8" i="64"/>
  <c r="D26" i="64" s="1"/>
  <c r="G7" i="64"/>
  <c r="F26" i="64" s="1"/>
  <c r="F7" i="64"/>
  <c r="F15" i="64" s="1"/>
  <c r="E7" i="64"/>
  <c r="E57" i="64" s="1"/>
  <c r="J19" i="62"/>
  <c r="F60" i="62" s="1"/>
  <c r="I60" i="62" s="1"/>
  <c r="F8" i="62"/>
  <c r="D26" i="62" s="1"/>
  <c r="G7" i="62"/>
  <c r="F27" i="62" s="1"/>
  <c r="F7" i="62"/>
  <c r="F15" i="62" s="1"/>
  <c r="E7" i="62"/>
  <c r="E18" i="62" s="1"/>
  <c r="E37" i="62" s="1"/>
  <c r="E38" i="62" s="1"/>
  <c r="J19" i="60"/>
  <c r="F60" i="60" s="1"/>
  <c r="F8" i="60"/>
  <c r="D26" i="60" s="1"/>
  <c r="G7" i="60"/>
  <c r="G8" i="60" s="1"/>
  <c r="F7" i="60"/>
  <c r="F15" i="60" s="1"/>
  <c r="E7" i="60"/>
  <c r="E20" i="60" s="1"/>
  <c r="E43" i="60" s="1"/>
  <c r="E44" i="60" s="1"/>
  <c r="D45" i="60" s="1"/>
  <c r="J19" i="58"/>
  <c r="F8" i="58"/>
  <c r="D26" i="58" s="1"/>
  <c r="G7" i="58"/>
  <c r="G8" i="58" s="1"/>
  <c r="F7" i="58"/>
  <c r="F15" i="58" s="1"/>
  <c r="E7" i="58"/>
  <c r="E20" i="58" s="1"/>
  <c r="E43" i="58" s="1"/>
  <c r="E44" i="58" s="1"/>
  <c r="D45" i="58" s="1"/>
  <c r="F8" i="42"/>
  <c r="F25" i="42" s="1"/>
  <c r="G7" i="42"/>
  <c r="F7" i="42"/>
  <c r="F15" i="42" s="1"/>
  <c r="E7" i="42"/>
  <c r="E21" i="42" s="1"/>
  <c r="E46" i="42" s="1"/>
  <c r="E47" i="42" s="1"/>
  <c r="D48" i="42" s="1"/>
  <c r="F8" i="40"/>
  <c r="D26" i="40" s="1"/>
  <c r="G7" i="40"/>
  <c r="F26" i="40" s="1"/>
  <c r="F7" i="40"/>
  <c r="F15" i="40" s="1"/>
  <c r="E7" i="40"/>
  <c r="E20" i="40" s="1"/>
  <c r="E43" i="40" s="1"/>
  <c r="E44" i="40" s="1"/>
  <c r="D45" i="40" s="1"/>
  <c r="J19" i="36"/>
  <c r="F8" i="36"/>
  <c r="D26" i="36" s="1"/>
  <c r="G7" i="36"/>
  <c r="F26" i="36" s="1"/>
  <c r="F7" i="36"/>
  <c r="F15" i="36" s="1"/>
  <c r="E7" i="36"/>
  <c r="E16" i="36" s="1"/>
  <c r="E31" i="36" s="1"/>
  <c r="E32" i="36" s="1"/>
  <c r="D33" i="36" s="1"/>
  <c r="F8" i="34"/>
  <c r="D26" i="34" s="1"/>
  <c r="G7" i="34"/>
  <c r="F26" i="34" s="1"/>
  <c r="F7" i="34"/>
  <c r="F15" i="34" s="1"/>
  <c r="E7" i="34"/>
  <c r="E21" i="34" s="1"/>
  <c r="E46" i="34" s="1"/>
  <c r="E47" i="34" s="1"/>
  <c r="D48" i="34" s="1"/>
  <c r="F8" i="32"/>
  <c r="F25" i="32" s="1"/>
  <c r="G7" i="32"/>
  <c r="F26" i="32" s="1"/>
  <c r="F7" i="32"/>
  <c r="F15" i="32" s="1"/>
  <c r="F28" i="32" s="1"/>
  <c r="E7" i="32"/>
  <c r="E25" i="32" s="1"/>
  <c r="F8" i="30"/>
  <c r="F12" i="30" s="1"/>
  <c r="G7" i="30"/>
  <c r="F26" i="30" s="1"/>
  <c r="F7" i="30"/>
  <c r="F15" i="30" s="1"/>
  <c r="E7" i="30"/>
  <c r="E20" i="30" s="1"/>
  <c r="E43" i="30" s="1"/>
  <c r="E44" i="30" s="1"/>
  <c r="D45" i="30" s="1"/>
  <c r="F8" i="28"/>
  <c r="G7" i="28"/>
  <c r="G8" i="28" s="1"/>
  <c r="F7" i="28"/>
  <c r="F15" i="28" s="1"/>
  <c r="E7" i="28"/>
  <c r="E57" i="28" s="1"/>
  <c r="J19" i="26"/>
  <c r="F8" i="26"/>
  <c r="D26" i="26" s="1"/>
  <c r="G7" i="26"/>
  <c r="F27" i="26" s="1"/>
  <c r="F7" i="26"/>
  <c r="F15" i="26" s="1"/>
  <c r="E7" i="26"/>
  <c r="E20" i="26" s="1"/>
  <c r="E43" i="26" s="1"/>
  <c r="E44" i="26" s="1"/>
  <c r="D45" i="26" s="1"/>
  <c r="J19" i="24"/>
  <c r="F60" i="24" s="1"/>
  <c r="F8" i="24"/>
  <c r="D26" i="24" s="1"/>
  <c r="G7" i="24"/>
  <c r="F26" i="24" s="1"/>
  <c r="F7" i="24"/>
  <c r="F15" i="24" s="1"/>
  <c r="E7" i="24"/>
  <c r="E21" i="24" s="1"/>
  <c r="E46" i="24" s="1"/>
  <c r="E47" i="24" s="1"/>
  <c r="D48" i="24" s="1"/>
  <c r="F60" i="22"/>
  <c r="F8" i="22"/>
  <c r="D26" i="22" s="1"/>
  <c r="G7" i="22"/>
  <c r="G8" i="22" s="1"/>
  <c r="F7" i="22"/>
  <c r="F15" i="22" s="1"/>
  <c r="E7" i="22"/>
  <c r="E18" i="22" s="1"/>
  <c r="E37" i="22" s="1"/>
  <c r="E38" i="22" s="1"/>
  <c r="D39" i="22" s="1"/>
  <c r="F8" i="20"/>
  <c r="G7" i="20"/>
  <c r="F27" i="20" s="1"/>
  <c r="F7" i="20"/>
  <c r="E7" i="20"/>
  <c r="E20" i="20" s="1"/>
  <c r="E43" i="20" s="1"/>
  <c r="E44" i="20" s="1"/>
  <c r="D45" i="20" s="1"/>
  <c r="J19" i="18"/>
  <c r="F8" i="18"/>
  <c r="D26" i="18" s="1"/>
  <c r="G7" i="18"/>
  <c r="F7" i="18"/>
  <c r="E7" i="18"/>
  <c r="E20" i="18" s="1"/>
  <c r="E43" i="18" s="1"/>
  <c r="E44" i="18" s="1"/>
  <c r="D45" i="18" s="1"/>
  <c r="J19" i="16"/>
  <c r="F8" i="16"/>
  <c r="D26" i="16" s="1"/>
  <c r="G7" i="16"/>
  <c r="F26" i="16" s="1"/>
  <c r="F7" i="16"/>
  <c r="F15" i="16" s="1"/>
  <c r="E7" i="16"/>
  <c r="E20" i="16" s="1"/>
  <c r="E43" i="16" s="1"/>
  <c r="E44" i="16" s="1"/>
  <c r="D45" i="16" s="1"/>
  <c r="F8" i="14"/>
  <c r="D26" i="14" s="1"/>
  <c r="G7" i="14"/>
  <c r="F26" i="14" s="1"/>
  <c r="F7" i="14"/>
  <c r="E7" i="14"/>
  <c r="E20" i="14" s="1"/>
  <c r="E43" i="14" s="1"/>
  <c r="E44" i="14" s="1"/>
  <c r="D45" i="14" s="1"/>
  <c r="F8" i="12"/>
  <c r="D26" i="12" s="1"/>
  <c r="G7" i="12"/>
  <c r="F26" i="12" s="1"/>
  <c r="F7" i="12"/>
  <c r="F15" i="12" s="1"/>
  <c r="E7" i="12"/>
  <c r="E20" i="12" s="1"/>
  <c r="E43" i="12" s="1"/>
  <c r="E44" i="12" s="1"/>
  <c r="D45" i="12" s="1"/>
  <c r="F8" i="10"/>
  <c r="D26" i="10" s="1"/>
  <c r="G7" i="10"/>
  <c r="G8" i="10" s="1"/>
  <c r="F7" i="10"/>
  <c r="F15" i="10" s="1"/>
  <c r="E7" i="10"/>
  <c r="E20" i="10" s="1"/>
  <c r="E43" i="10" s="1"/>
  <c r="E44" i="10" s="1"/>
  <c r="D45" i="10" s="1"/>
  <c r="F8" i="8"/>
  <c r="D26" i="8" s="1"/>
  <c r="G7" i="8"/>
  <c r="F26" i="8" s="1"/>
  <c r="F7" i="8"/>
  <c r="F15" i="8" s="1"/>
  <c r="E7" i="8"/>
  <c r="F8" i="6"/>
  <c r="D26" i="6" s="1"/>
  <c r="G7" i="6"/>
  <c r="F26" i="6" s="1"/>
  <c r="F7" i="6"/>
  <c r="F15" i="6" s="1"/>
  <c r="E7" i="6"/>
  <c r="E18" i="6" s="1"/>
  <c r="E37" i="6" s="1"/>
  <c r="E38" i="6" s="1"/>
  <c r="D39" i="6" s="1"/>
  <c r="F50" i="72"/>
  <c r="F47" i="72"/>
  <c r="F48" i="72" s="1"/>
  <c r="F44" i="72"/>
  <c r="F45" i="72" s="1"/>
  <c r="F41" i="72"/>
  <c r="F42" i="72" s="1"/>
  <c r="F38" i="72"/>
  <c r="F35" i="72"/>
  <c r="F36" i="72" s="1"/>
  <c r="F33" i="72"/>
  <c r="F32" i="72"/>
  <c r="H9" i="72"/>
  <c r="A3" i="72"/>
  <c r="A2" i="72"/>
  <c r="A1" i="72"/>
  <c r="F50" i="70"/>
  <c r="F48" i="70"/>
  <c r="F47" i="70"/>
  <c r="F45" i="70"/>
  <c r="F44" i="70"/>
  <c r="F41" i="70"/>
  <c r="F42" i="70" s="1"/>
  <c r="F38" i="70"/>
  <c r="F35" i="70"/>
  <c r="F36" i="70" s="1"/>
  <c r="F33" i="70"/>
  <c r="F32" i="70"/>
  <c r="J19" i="70"/>
  <c r="F60" i="70" s="1"/>
  <c r="H9" i="70"/>
  <c r="A3" i="70"/>
  <c r="A2" i="70"/>
  <c r="A1" i="70"/>
  <c r="F50" i="68"/>
  <c r="F47" i="68"/>
  <c r="F48" i="68" s="1"/>
  <c r="F44" i="68"/>
  <c r="F45" i="68" s="1"/>
  <c r="F41" i="68"/>
  <c r="F42" i="68" s="1"/>
  <c r="F38" i="68"/>
  <c r="F35" i="68"/>
  <c r="F36" i="68" s="1"/>
  <c r="F33" i="68"/>
  <c r="F32" i="68"/>
  <c r="F60" i="68"/>
  <c r="H9" i="68"/>
  <c r="A3" i="68"/>
  <c r="A2" i="68"/>
  <c r="A1" i="68"/>
  <c r="F50" i="66"/>
  <c r="F47" i="66"/>
  <c r="F48" i="66" s="1"/>
  <c r="F44" i="66"/>
  <c r="F45" i="66" s="1"/>
  <c r="F41" i="66"/>
  <c r="F42" i="66" s="1"/>
  <c r="F38" i="66"/>
  <c r="F35" i="66"/>
  <c r="F36" i="66" s="1"/>
  <c r="F33" i="66"/>
  <c r="F32" i="66"/>
  <c r="H9" i="66"/>
  <c r="D26" i="66"/>
  <c r="A3" i="66"/>
  <c r="A2" i="66"/>
  <c r="A1" i="66"/>
  <c r="F50" i="64"/>
  <c r="F47" i="64"/>
  <c r="F48" i="64" s="1"/>
  <c r="F44" i="64"/>
  <c r="F45" i="64" s="1"/>
  <c r="F41" i="64"/>
  <c r="F42" i="64" s="1"/>
  <c r="F38" i="64"/>
  <c r="F35" i="64"/>
  <c r="F36" i="64" s="1"/>
  <c r="F33" i="64"/>
  <c r="F32" i="64"/>
  <c r="F60" i="64"/>
  <c r="H9" i="64"/>
  <c r="A3" i="64"/>
  <c r="A2" i="64"/>
  <c r="A1" i="64"/>
  <c r="F50" i="62"/>
  <c r="F51" i="62" s="1"/>
  <c r="F47" i="62"/>
  <c r="F48" i="62" s="1"/>
  <c r="F44" i="62"/>
  <c r="F45" i="62" s="1"/>
  <c r="F41" i="62"/>
  <c r="F42" i="62" s="1"/>
  <c r="F38" i="62"/>
  <c r="F39" i="62" s="1"/>
  <c r="F35" i="62"/>
  <c r="F36" i="62" s="1"/>
  <c r="F33" i="62"/>
  <c r="F32" i="62"/>
  <c r="H9" i="62"/>
  <c r="A3" i="62"/>
  <c r="A2" i="62"/>
  <c r="A1" i="62"/>
  <c r="F50" i="60"/>
  <c r="F51" i="60" s="1"/>
  <c r="F47" i="60"/>
  <c r="F48" i="60" s="1"/>
  <c r="F44" i="60"/>
  <c r="F45" i="60" s="1"/>
  <c r="F41" i="60"/>
  <c r="F42" i="60" s="1"/>
  <c r="F38" i="60"/>
  <c r="F39" i="60" s="1"/>
  <c r="F35" i="60"/>
  <c r="F36" i="60" s="1"/>
  <c r="F33" i="60"/>
  <c r="F32" i="60"/>
  <c r="H9" i="60"/>
  <c r="A3" i="60"/>
  <c r="A2" i="60"/>
  <c r="A1" i="60"/>
  <c r="F50" i="58"/>
  <c r="F47" i="58"/>
  <c r="F48" i="58" s="1"/>
  <c r="F44" i="58"/>
  <c r="F45" i="58" s="1"/>
  <c r="F41" i="58"/>
  <c r="F42" i="58" s="1"/>
  <c r="F38" i="58"/>
  <c r="F35" i="58"/>
  <c r="F36" i="58" s="1"/>
  <c r="F33" i="58"/>
  <c r="F32" i="58"/>
  <c r="F60" i="58"/>
  <c r="H9" i="58"/>
  <c r="A3" i="58"/>
  <c r="A2" i="58"/>
  <c r="A1" i="58"/>
  <c r="G23" i="56"/>
  <c r="D16" i="56"/>
  <c r="H9" i="56"/>
  <c r="F8" i="56"/>
  <c r="F15" i="56" s="1"/>
  <c r="G7" i="56"/>
  <c r="F17" i="56" s="1"/>
  <c r="F7" i="56"/>
  <c r="F23" i="56" s="1"/>
  <c r="E12" i="56"/>
  <c r="A3" i="56"/>
  <c r="A2" i="56"/>
  <c r="A1" i="56"/>
  <c r="E13" i="55"/>
  <c r="E12" i="55"/>
  <c r="E11" i="55"/>
  <c r="E10" i="55"/>
  <c r="E9" i="55"/>
  <c r="E8" i="55"/>
  <c r="E7" i="55"/>
  <c r="E6" i="55"/>
  <c r="K5" i="55"/>
  <c r="E5" i="55"/>
  <c r="G23" i="54"/>
  <c r="F35" i="54" s="1"/>
  <c r="I35" i="54" s="1"/>
  <c r="E20" i="54"/>
  <c r="E16" i="54"/>
  <c r="D17" i="54" s="1"/>
  <c r="D16" i="54"/>
  <c r="H9" i="54"/>
  <c r="F8" i="54"/>
  <c r="F15" i="54" s="1"/>
  <c r="G7" i="54"/>
  <c r="F17" i="54" s="1"/>
  <c r="F7" i="54"/>
  <c r="F23" i="54" s="1"/>
  <c r="E35" i="54"/>
  <c r="A3" i="54"/>
  <c r="A2" i="54"/>
  <c r="A1" i="54"/>
  <c r="E13" i="53"/>
  <c r="E12" i="53"/>
  <c r="E11" i="53"/>
  <c r="E10" i="53"/>
  <c r="E9" i="53"/>
  <c r="E8" i="53"/>
  <c r="E7" i="53"/>
  <c r="E6" i="53"/>
  <c r="K5" i="53"/>
  <c r="E5" i="53"/>
  <c r="E32" i="52"/>
  <c r="G23" i="52"/>
  <c r="D16" i="52"/>
  <c r="H9" i="52"/>
  <c r="F8" i="52"/>
  <c r="F15" i="52" s="1"/>
  <c r="G7" i="52"/>
  <c r="F17" i="52" s="1"/>
  <c r="F7" i="52"/>
  <c r="F23" i="52" s="1"/>
  <c r="E23" i="52"/>
  <c r="A3" i="52"/>
  <c r="A2" i="52"/>
  <c r="A1" i="52"/>
  <c r="E13" i="51"/>
  <c r="E12" i="51"/>
  <c r="E11" i="51"/>
  <c r="E10" i="51"/>
  <c r="E9" i="51"/>
  <c r="E8" i="51"/>
  <c r="E7" i="51"/>
  <c r="E6" i="51"/>
  <c r="K5" i="51"/>
  <c r="E5" i="51"/>
  <c r="G23" i="50"/>
  <c r="D16" i="50"/>
  <c r="H9" i="50"/>
  <c r="F8" i="50"/>
  <c r="F15" i="50" s="1"/>
  <c r="G7" i="50"/>
  <c r="F17" i="50" s="1"/>
  <c r="F7" i="50"/>
  <c r="F23" i="50" s="1"/>
  <c r="E23" i="50"/>
  <c r="A3" i="50"/>
  <c r="A2" i="50"/>
  <c r="A1" i="50"/>
  <c r="E13" i="49"/>
  <c r="E12" i="49"/>
  <c r="E11" i="49"/>
  <c r="E10" i="49"/>
  <c r="E9" i="49"/>
  <c r="E8" i="49"/>
  <c r="E7" i="49"/>
  <c r="E6" i="49"/>
  <c r="K5" i="49"/>
  <c r="E5" i="49"/>
  <c r="E32" i="48"/>
  <c r="G23" i="48"/>
  <c r="G26" i="48" s="1"/>
  <c r="E20" i="48"/>
  <c r="D16" i="48"/>
  <c r="H9" i="48"/>
  <c r="F8" i="48"/>
  <c r="F15" i="48" s="1"/>
  <c r="G7" i="48"/>
  <c r="F17" i="48" s="1"/>
  <c r="F7" i="48"/>
  <c r="F23" i="48" s="1"/>
  <c r="E12" i="48"/>
  <c r="A3" i="48"/>
  <c r="A2" i="48"/>
  <c r="A1" i="48"/>
  <c r="E13" i="47"/>
  <c r="E12" i="47"/>
  <c r="E11" i="47"/>
  <c r="E10" i="47"/>
  <c r="E9" i="47"/>
  <c r="E8" i="47"/>
  <c r="E7" i="47"/>
  <c r="E6" i="47"/>
  <c r="K5" i="47"/>
  <c r="E5" i="47"/>
  <c r="E35" i="46"/>
  <c r="G23" i="46"/>
  <c r="D16" i="46"/>
  <c r="E12" i="46"/>
  <c r="H9" i="46"/>
  <c r="F8" i="46"/>
  <c r="F15" i="46" s="1"/>
  <c r="G7" i="46"/>
  <c r="F17" i="46" s="1"/>
  <c r="F7" i="46"/>
  <c r="F23" i="46" s="1"/>
  <c r="E23" i="46"/>
  <c r="A3" i="46"/>
  <c r="A2" i="46"/>
  <c r="A1" i="46"/>
  <c r="E13" i="45"/>
  <c r="E12" i="45"/>
  <c r="E11" i="45"/>
  <c r="E10" i="45"/>
  <c r="E9" i="45"/>
  <c r="E8" i="45"/>
  <c r="E7" i="45"/>
  <c r="E6" i="45"/>
  <c r="K5" i="45"/>
  <c r="E5" i="45"/>
  <c r="G23" i="44"/>
  <c r="G26" i="44" s="1"/>
  <c r="E16" i="44"/>
  <c r="D17" i="44" s="1"/>
  <c r="D16" i="44"/>
  <c r="H9" i="44"/>
  <c r="F8" i="44"/>
  <c r="F15" i="44" s="1"/>
  <c r="G7" i="44"/>
  <c r="F17" i="44" s="1"/>
  <c r="F7" i="44"/>
  <c r="F23" i="44" s="1"/>
  <c r="E12" i="44"/>
  <c r="A3" i="44"/>
  <c r="A2" i="44"/>
  <c r="A1" i="44"/>
  <c r="E13" i="43"/>
  <c r="E12" i="43"/>
  <c r="E11" i="43"/>
  <c r="E10" i="43"/>
  <c r="E9" i="43"/>
  <c r="E8" i="43"/>
  <c r="E7" i="43"/>
  <c r="E6" i="43"/>
  <c r="K5" i="43"/>
  <c r="E5" i="43"/>
  <c r="F50" i="42"/>
  <c r="F51" i="42" s="1"/>
  <c r="F47" i="42"/>
  <c r="F48" i="42" s="1"/>
  <c r="F44" i="42"/>
  <c r="F45" i="42" s="1"/>
  <c r="F41" i="42"/>
  <c r="F42" i="42" s="1"/>
  <c r="F38" i="42"/>
  <c r="F39" i="42" s="1"/>
  <c r="F35" i="42"/>
  <c r="F36" i="42" s="1"/>
  <c r="F33" i="42"/>
  <c r="F32" i="42"/>
  <c r="G15" i="42"/>
  <c r="F30" i="42" s="1"/>
  <c r="H9" i="42"/>
  <c r="G8" i="42"/>
  <c r="D26" i="42"/>
  <c r="F26" i="42"/>
  <c r="A3" i="42"/>
  <c r="A2" i="42"/>
  <c r="A1" i="42"/>
  <c r="F50" i="40"/>
  <c r="F51" i="40" s="1"/>
  <c r="F47" i="40"/>
  <c r="F48" i="40" s="1"/>
  <c r="F44" i="40"/>
  <c r="F45" i="40" s="1"/>
  <c r="F41" i="40"/>
  <c r="F42" i="40" s="1"/>
  <c r="F38" i="40"/>
  <c r="F39" i="40" s="1"/>
  <c r="F35" i="40"/>
  <c r="F36" i="40" s="1"/>
  <c r="F33" i="40"/>
  <c r="F32" i="40"/>
  <c r="F60" i="40"/>
  <c r="H9" i="40"/>
  <c r="A3" i="40"/>
  <c r="A2" i="40"/>
  <c r="A1" i="40"/>
  <c r="F50" i="38"/>
  <c r="F47" i="38"/>
  <c r="F48" i="38" s="1"/>
  <c r="F44" i="38"/>
  <c r="F45" i="38" s="1"/>
  <c r="F41" i="38"/>
  <c r="F42" i="38" s="1"/>
  <c r="F38" i="38"/>
  <c r="F35" i="38"/>
  <c r="F36" i="38" s="1"/>
  <c r="F33" i="38"/>
  <c r="F32" i="38"/>
  <c r="F60" i="38"/>
  <c r="E15" i="38"/>
  <c r="E28" i="38" s="1"/>
  <c r="E29" i="38" s="1"/>
  <c r="D30" i="38" s="1"/>
  <c r="H9" i="38"/>
  <c r="F8" i="38"/>
  <c r="D26" i="38" s="1"/>
  <c r="G7" i="38"/>
  <c r="G8" i="38" s="1"/>
  <c r="F7" i="38"/>
  <c r="F15" i="38" s="1"/>
  <c r="E20" i="38"/>
  <c r="E43" i="38" s="1"/>
  <c r="E44" i="38" s="1"/>
  <c r="A3" i="38"/>
  <c r="A2" i="38"/>
  <c r="A1" i="38"/>
  <c r="E11" i="37"/>
  <c r="E10" i="37"/>
  <c r="E9" i="37"/>
  <c r="E8" i="37"/>
  <c r="E7" i="37"/>
  <c r="E5" i="37"/>
  <c r="F50" i="36"/>
  <c r="F51" i="36" s="1"/>
  <c r="F47" i="36"/>
  <c r="F48" i="36" s="1"/>
  <c r="F44" i="36"/>
  <c r="F45" i="36" s="1"/>
  <c r="F41" i="36"/>
  <c r="F42" i="36" s="1"/>
  <c r="F38" i="36"/>
  <c r="F39" i="36" s="1"/>
  <c r="F35" i="36"/>
  <c r="F36" i="36" s="1"/>
  <c r="F33" i="36"/>
  <c r="F32" i="36"/>
  <c r="F60" i="36"/>
  <c r="H9" i="36"/>
  <c r="A3" i="36"/>
  <c r="A2" i="36"/>
  <c r="A1" i="36"/>
  <c r="F50" i="34"/>
  <c r="F51" i="34" s="1"/>
  <c r="F47" i="34"/>
  <c r="F48" i="34" s="1"/>
  <c r="F44" i="34"/>
  <c r="F45" i="34" s="1"/>
  <c r="F41" i="34"/>
  <c r="F42" i="34" s="1"/>
  <c r="F38" i="34"/>
  <c r="F39" i="34" s="1"/>
  <c r="F35" i="34"/>
  <c r="F36" i="34" s="1"/>
  <c r="F33" i="34"/>
  <c r="F32" i="34"/>
  <c r="F60" i="34"/>
  <c r="H9" i="34"/>
  <c r="E20" i="34"/>
  <c r="E43" i="34" s="1"/>
  <c r="E44" i="34" s="1"/>
  <c r="D45" i="34" s="1"/>
  <c r="A3" i="34"/>
  <c r="A2" i="34"/>
  <c r="A1" i="34"/>
  <c r="F50" i="32"/>
  <c r="F51" i="32" s="1"/>
  <c r="F47" i="32"/>
  <c r="F44" i="32"/>
  <c r="F45" i="32" s="1"/>
  <c r="F41" i="32"/>
  <c r="F42" i="32" s="1"/>
  <c r="F38" i="32"/>
  <c r="F39" i="32" s="1"/>
  <c r="F35" i="32"/>
  <c r="F33" i="32"/>
  <c r="F32" i="32"/>
  <c r="F60" i="32"/>
  <c r="H9" i="32"/>
  <c r="A3" i="32"/>
  <c r="A2" i="32"/>
  <c r="A1" i="32"/>
  <c r="F50" i="30"/>
  <c r="F51" i="30" s="1"/>
  <c r="F47" i="30"/>
  <c r="F48" i="30" s="1"/>
  <c r="F44" i="30"/>
  <c r="F45" i="30" s="1"/>
  <c r="F41" i="30"/>
  <c r="F42" i="30" s="1"/>
  <c r="F38" i="30"/>
  <c r="F39" i="30" s="1"/>
  <c r="F35" i="30"/>
  <c r="F36" i="30" s="1"/>
  <c r="F33" i="30"/>
  <c r="F32" i="30"/>
  <c r="F60" i="30"/>
  <c r="H9" i="30"/>
  <c r="A3" i="30"/>
  <c r="A2" i="30"/>
  <c r="A1" i="30"/>
  <c r="F50" i="28"/>
  <c r="F47" i="28"/>
  <c r="F48" i="28" s="1"/>
  <c r="F44" i="28"/>
  <c r="F45" i="28" s="1"/>
  <c r="F41" i="28"/>
  <c r="F42" i="28" s="1"/>
  <c r="F38" i="28"/>
  <c r="F35" i="28"/>
  <c r="F36" i="28" s="1"/>
  <c r="F33" i="28"/>
  <c r="F32" i="28"/>
  <c r="F60" i="28"/>
  <c r="H9" i="28"/>
  <c r="D26" i="28"/>
  <c r="A3" i="28"/>
  <c r="A2" i="28"/>
  <c r="A1" i="28"/>
  <c r="F50" i="26"/>
  <c r="F51" i="26" s="1"/>
  <c r="F47" i="26"/>
  <c r="F48" i="26" s="1"/>
  <c r="F44" i="26"/>
  <c r="F45" i="26" s="1"/>
  <c r="F41" i="26"/>
  <c r="F42" i="26" s="1"/>
  <c r="F38" i="26"/>
  <c r="F39" i="26" s="1"/>
  <c r="F35" i="26"/>
  <c r="F36" i="26" s="1"/>
  <c r="F33" i="26"/>
  <c r="F32" i="26"/>
  <c r="F60" i="26"/>
  <c r="H9" i="26"/>
  <c r="F26" i="26"/>
  <c r="A3" i="26"/>
  <c r="A2" i="26"/>
  <c r="A1" i="26"/>
  <c r="F50" i="24"/>
  <c r="F47" i="24"/>
  <c r="F48" i="24" s="1"/>
  <c r="F44" i="24"/>
  <c r="F45" i="24" s="1"/>
  <c r="F41" i="24"/>
  <c r="F42" i="24" s="1"/>
  <c r="F38" i="24"/>
  <c r="F35" i="24"/>
  <c r="F36" i="24" s="1"/>
  <c r="F33" i="24"/>
  <c r="F32" i="24"/>
  <c r="H9" i="24"/>
  <c r="A3" i="24"/>
  <c r="A2" i="24"/>
  <c r="A1" i="24"/>
  <c r="F50" i="22"/>
  <c r="F47" i="22"/>
  <c r="F48" i="22" s="1"/>
  <c r="F44" i="22"/>
  <c r="F45" i="22" s="1"/>
  <c r="F41" i="22"/>
  <c r="F42" i="22" s="1"/>
  <c r="F38" i="22"/>
  <c r="F35" i="22"/>
  <c r="F36" i="22" s="1"/>
  <c r="F33" i="22"/>
  <c r="F32" i="22"/>
  <c r="H9" i="22"/>
  <c r="A3" i="22"/>
  <c r="A2" i="22"/>
  <c r="A1" i="22"/>
  <c r="E11" i="21"/>
  <c r="E10" i="21"/>
  <c r="E9" i="21"/>
  <c r="E8" i="21"/>
  <c r="E7" i="21"/>
  <c r="E5" i="21"/>
  <c r="F50" i="20"/>
  <c r="F51" i="20" s="1"/>
  <c r="F47" i="20"/>
  <c r="F44" i="20"/>
  <c r="F45" i="20" s="1"/>
  <c r="F41" i="20"/>
  <c r="F42" i="20" s="1"/>
  <c r="F39" i="20"/>
  <c r="F38" i="20"/>
  <c r="F36" i="20"/>
  <c r="F35" i="20"/>
  <c r="F33" i="20"/>
  <c r="F32" i="20"/>
  <c r="H9" i="20"/>
  <c r="D26" i="20"/>
  <c r="A3" i="20"/>
  <c r="A2" i="20"/>
  <c r="A1" i="20"/>
  <c r="E60" i="18"/>
  <c r="F50" i="18"/>
  <c r="F51" i="18" s="1"/>
  <c r="F47" i="18"/>
  <c r="F48" i="18" s="1"/>
  <c r="F44" i="18"/>
  <c r="F45" i="18" s="1"/>
  <c r="F41" i="18"/>
  <c r="F42" i="18" s="1"/>
  <c r="F38" i="18"/>
  <c r="F39" i="18" s="1"/>
  <c r="F35" i="18"/>
  <c r="F36" i="18" s="1"/>
  <c r="F33" i="18"/>
  <c r="F32" i="18"/>
  <c r="F60" i="18"/>
  <c r="E19" i="18"/>
  <c r="E40" i="18" s="1"/>
  <c r="E41" i="18" s="1"/>
  <c r="D42" i="18" s="1"/>
  <c r="H9" i="18"/>
  <c r="F15" i="18"/>
  <c r="A3" i="18"/>
  <c r="A2" i="18"/>
  <c r="A1" i="18"/>
  <c r="F50" i="16"/>
  <c r="F51" i="16" s="1"/>
  <c r="F47" i="16"/>
  <c r="F48" i="16" s="1"/>
  <c r="F44" i="16"/>
  <c r="F45" i="16" s="1"/>
  <c r="F41" i="16"/>
  <c r="F42" i="16" s="1"/>
  <c r="F38" i="16"/>
  <c r="F39" i="16" s="1"/>
  <c r="F35" i="16"/>
  <c r="F36" i="16" s="1"/>
  <c r="F33" i="16"/>
  <c r="F32" i="16"/>
  <c r="F60" i="16"/>
  <c r="H9" i="16"/>
  <c r="A3" i="16"/>
  <c r="A2" i="16"/>
  <c r="A1" i="16"/>
  <c r="F50" i="14"/>
  <c r="F51" i="14" s="1"/>
  <c r="F47" i="14"/>
  <c r="F48" i="14" s="1"/>
  <c r="F44" i="14"/>
  <c r="F45" i="14" s="1"/>
  <c r="F41" i="14"/>
  <c r="F42" i="14" s="1"/>
  <c r="F38" i="14"/>
  <c r="F39" i="14" s="1"/>
  <c r="F36" i="14"/>
  <c r="F35" i="14"/>
  <c r="F33" i="14"/>
  <c r="F32" i="14"/>
  <c r="J19" i="14"/>
  <c r="F60" i="14" s="1"/>
  <c r="H9" i="14"/>
  <c r="F15" i="14"/>
  <c r="A3" i="14"/>
  <c r="A2" i="14"/>
  <c r="A1" i="14"/>
  <c r="F50" i="12"/>
  <c r="F51" i="12" s="1"/>
  <c r="F47" i="12"/>
  <c r="F48" i="12" s="1"/>
  <c r="F44" i="12"/>
  <c r="F45" i="12" s="1"/>
  <c r="F41" i="12"/>
  <c r="F42" i="12" s="1"/>
  <c r="F39" i="12"/>
  <c r="F38" i="12"/>
  <c r="F35" i="12"/>
  <c r="F36" i="12" s="1"/>
  <c r="F33" i="12"/>
  <c r="F32" i="12"/>
  <c r="F60" i="12"/>
  <c r="H9" i="12"/>
  <c r="A3" i="12"/>
  <c r="A2" i="12"/>
  <c r="A1" i="12"/>
  <c r="F50" i="10"/>
  <c r="F51" i="10" s="1"/>
  <c r="F47" i="10"/>
  <c r="F48" i="10" s="1"/>
  <c r="F44" i="10"/>
  <c r="F45" i="10" s="1"/>
  <c r="F41" i="10"/>
  <c r="F42" i="10" s="1"/>
  <c r="F38" i="10"/>
  <c r="F39" i="10" s="1"/>
  <c r="F36" i="10"/>
  <c r="F35" i="10"/>
  <c r="F33" i="10"/>
  <c r="F32" i="10"/>
  <c r="F60" i="10"/>
  <c r="H9" i="10"/>
  <c r="A3" i="10"/>
  <c r="A2" i="10"/>
  <c r="A1" i="10"/>
  <c r="F50" i="8"/>
  <c r="F51" i="8" s="1"/>
  <c r="F47" i="8"/>
  <c r="F48" i="8" s="1"/>
  <c r="F44" i="8"/>
  <c r="F45" i="8" s="1"/>
  <c r="F41" i="8"/>
  <c r="F42" i="8" s="1"/>
  <c r="F39" i="8"/>
  <c r="F38" i="8"/>
  <c r="F36" i="8"/>
  <c r="F35" i="8"/>
  <c r="F33" i="8"/>
  <c r="F32" i="8"/>
  <c r="F60" i="8"/>
  <c r="E18" i="8"/>
  <c r="E37" i="8" s="1"/>
  <c r="E38" i="8" s="1"/>
  <c r="H9" i="8"/>
  <c r="E20" i="8"/>
  <c r="E43" i="8" s="1"/>
  <c r="E44" i="8" s="1"/>
  <c r="D45" i="8" s="1"/>
  <c r="A3" i="8"/>
  <c r="A2" i="8"/>
  <c r="A1" i="8"/>
  <c r="A2" i="6"/>
  <c r="A1" i="6"/>
  <c r="F50" i="6"/>
  <c r="F44" i="6"/>
  <c r="F45" i="6" s="1"/>
  <c r="F41" i="6"/>
  <c r="F42" i="6" s="1"/>
  <c r="F38" i="6"/>
  <c r="F35" i="6"/>
  <c r="F36" i="6" s="1"/>
  <c r="F33" i="6"/>
  <c r="F32" i="6"/>
  <c r="F60" i="6"/>
  <c r="H9" i="6"/>
  <c r="A3" i="6"/>
  <c r="G15" i="16" l="1"/>
  <c r="F30" i="16" s="1"/>
  <c r="E8" i="18"/>
  <c r="H66" i="10"/>
  <c r="H67" i="10" s="1"/>
  <c r="E57" i="70"/>
  <c r="G15" i="66"/>
  <c r="F30" i="66" s="1"/>
  <c r="J67" i="10"/>
  <c r="K67" i="10" s="1"/>
  <c r="K68" i="10" s="1"/>
  <c r="H69" i="10" s="1"/>
  <c r="H70" i="10" s="1"/>
  <c r="G15" i="30"/>
  <c r="F30" i="30" s="1"/>
  <c r="G15" i="64"/>
  <c r="F30" i="64" s="1"/>
  <c r="G15" i="10"/>
  <c r="F30" i="10" s="1"/>
  <c r="E57" i="14"/>
  <c r="E20" i="70"/>
  <c r="E43" i="70" s="1"/>
  <c r="E44" i="70" s="1"/>
  <c r="D45" i="70" s="1"/>
  <c r="G15" i="95"/>
  <c r="F30" i="95" s="1"/>
  <c r="H7" i="18"/>
  <c r="E15" i="24"/>
  <c r="E28" i="24" s="1"/>
  <c r="E29" i="24" s="1"/>
  <c r="D30" i="24" s="1"/>
  <c r="F26" i="20"/>
  <c r="F25" i="24"/>
  <c r="F26" i="18"/>
  <c r="E20" i="6"/>
  <c r="E43" i="6" s="1"/>
  <c r="E44" i="6" s="1"/>
  <c r="D45" i="6" s="1"/>
  <c r="E20" i="62"/>
  <c r="E43" i="62" s="1"/>
  <c r="E44" i="62" s="1"/>
  <c r="D45" i="62" s="1"/>
  <c r="E18" i="64"/>
  <c r="E37" i="64" s="1"/>
  <c r="E38" i="64" s="1"/>
  <c r="D39" i="64" s="1"/>
  <c r="G15" i="18"/>
  <c r="F30" i="18" s="1"/>
  <c r="E57" i="16"/>
  <c r="E20" i="22"/>
  <c r="E43" i="22" s="1"/>
  <c r="E44" i="22" s="1"/>
  <c r="D45" i="22" s="1"/>
  <c r="G15" i="70"/>
  <c r="F30" i="70" s="1"/>
  <c r="G15" i="68"/>
  <c r="F29" i="68" s="1"/>
  <c r="F26" i="70"/>
  <c r="H38" i="95"/>
  <c r="I60" i="95"/>
  <c r="F28" i="95"/>
  <c r="E30" i="95"/>
  <c r="F16" i="95"/>
  <c r="E12" i="95"/>
  <c r="E25" i="95"/>
  <c r="E27" i="95"/>
  <c r="H7" i="95"/>
  <c r="F12" i="95"/>
  <c r="E16" i="95"/>
  <c r="E31" i="95" s="1"/>
  <c r="E32" i="95" s="1"/>
  <c r="D33" i="95" s="1"/>
  <c r="E21" i="95"/>
  <c r="E46" i="95" s="1"/>
  <c r="E47" i="95" s="1"/>
  <c r="D48" i="95" s="1"/>
  <c r="F25" i="95"/>
  <c r="F27" i="95"/>
  <c r="F39" i="95"/>
  <c r="F51" i="95"/>
  <c r="E8" i="95"/>
  <c r="E19" i="95"/>
  <c r="E40" i="95" s="1"/>
  <c r="E41" i="95" s="1"/>
  <c r="D42" i="95" s="1"/>
  <c r="H44" i="95"/>
  <c r="E60" i="95"/>
  <c r="H60" i="95" s="1"/>
  <c r="H61" i="95" s="1"/>
  <c r="G8" i="95"/>
  <c r="E17" i="95"/>
  <c r="E34" i="95" s="1"/>
  <c r="E35" i="95" s="1"/>
  <c r="D36" i="95" s="1"/>
  <c r="E22" i="95"/>
  <c r="E49" i="95" s="1"/>
  <c r="E50" i="95" s="1"/>
  <c r="D51" i="95" s="1"/>
  <c r="E26" i="95"/>
  <c r="D27" i="95" s="1"/>
  <c r="E54" i="95"/>
  <c r="H54" i="95" s="1"/>
  <c r="H55" i="95" s="1"/>
  <c r="E15" i="95"/>
  <c r="E28" i="95" s="1"/>
  <c r="E29" i="95" s="1"/>
  <c r="D30" i="95" s="1"/>
  <c r="E12" i="6"/>
  <c r="F25" i="18"/>
  <c r="E15" i="28"/>
  <c r="E28" i="28" s="1"/>
  <c r="E29" i="28" s="1"/>
  <c r="D30" i="28" s="1"/>
  <c r="D26" i="30"/>
  <c r="E20" i="32"/>
  <c r="E43" i="32" s="1"/>
  <c r="E44" i="32" s="1"/>
  <c r="D45" i="32" s="1"/>
  <c r="E57" i="68"/>
  <c r="E18" i="28"/>
  <c r="E37" i="28" s="1"/>
  <c r="E38" i="28" s="1"/>
  <c r="D39" i="28" s="1"/>
  <c r="H7" i="20"/>
  <c r="F12" i="54"/>
  <c r="E16" i="16"/>
  <c r="E31" i="16" s="1"/>
  <c r="E32" i="16" s="1"/>
  <c r="D33" i="16" s="1"/>
  <c r="E20" i="28"/>
  <c r="E43" i="28" s="1"/>
  <c r="E44" i="28" s="1"/>
  <c r="D45" i="28" s="1"/>
  <c r="E20" i="36"/>
  <c r="E43" i="36" s="1"/>
  <c r="E44" i="36" s="1"/>
  <c r="D45" i="36" s="1"/>
  <c r="F26" i="10"/>
  <c r="E21" i="14"/>
  <c r="E46" i="14" s="1"/>
  <c r="E47" i="14" s="1"/>
  <c r="D48" i="14" s="1"/>
  <c r="G15" i="26"/>
  <c r="F29" i="26" s="1"/>
  <c r="E27" i="6"/>
  <c r="F26" i="62"/>
  <c r="E20" i="42"/>
  <c r="E43" i="42" s="1"/>
  <c r="E44" i="42" s="1"/>
  <c r="D45" i="42" s="1"/>
  <c r="E12" i="24"/>
  <c r="E20" i="24"/>
  <c r="E43" i="24" s="1"/>
  <c r="E44" i="24" s="1"/>
  <c r="D45" i="24" s="1"/>
  <c r="G15" i="22"/>
  <c r="F30" i="22" s="1"/>
  <c r="D26" i="32"/>
  <c r="F12" i="50"/>
  <c r="E15" i="66"/>
  <c r="E28" i="66" s="1"/>
  <c r="E29" i="66" s="1"/>
  <c r="D30" i="66" s="1"/>
  <c r="F26" i="72"/>
  <c r="F15" i="20"/>
  <c r="F26" i="38"/>
  <c r="E15" i="72"/>
  <c r="E28" i="72" s="1"/>
  <c r="E29" i="72" s="1"/>
  <c r="D30" i="72" s="1"/>
  <c r="F26" i="68"/>
  <c r="E15" i="68"/>
  <c r="E28" i="68" s="1"/>
  <c r="E29" i="68" s="1"/>
  <c r="D30" i="68" s="1"/>
  <c r="E20" i="66"/>
  <c r="E43" i="66" s="1"/>
  <c r="E44" i="66" s="1"/>
  <c r="D45" i="66" s="1"/>
  <c r="E20" i="64"/>
  <c r="E43" i="64" s="1"/>
  <c r="E44" i="64" s="1"/>
  <c r="D45" i="64" s="1"/>
  <c r="F27" i="60"/>
  <c r="F26" i="60"/>
  <c r="E18" i="58"/>
  <c r="E37" i="58" s="1"/>
  <c r="E38" i="58" s="1"/>
  <c r="D39" i="58" s="1"/>
  <c r="H47" i="42"/>
  <c r="H44" i="10"/>
  <c r="H25" i="32"/>
  <c r="F25" i="34"/>
  <c r="E18" i="36"/>
  <c r="E37" i="36" s="1"/>
  <c r="E38" i="36" s="1"/>
  <c r="D39" i="36" s="1"/>
  <c r="E57" i="40"/>
  <c r="H7" i="48"/>
  <c r="H7" i="54"/>
  <c r="E18" i="60"/>
  <c r="E37" i="60" s="1"/>
  <c r="E38" i="60" s="1"/>
  <c r="H38" i="60" s="1"/>
  <c r="G15" i="6"/>
  <c r="F29" i="6" s="1"/>
  <c r="E57" i="6"/>
  <c r="E57" i="8"/>
  <c r="F25" i="14"/>
  <c r="E18" i="16"/>
  <c r="E37" i="16" s="1"/>
  <c r="E38" i="16" s="1"/>
  <c r="D39" i="16" s="1"/>
  <c r="E21" i="18"/>
  <c r="E46" i="18" s="1"/>
  <c r="E47" i="18" s="1"/>
  <c r="D48" i="18" s="1"/>
  <c r="E57" i="18"/>
  <c r="E15" i="22"/>
  <c r="E28" i="22" s="1"/>
  <c r="E29" i="22" s="1"/>
  <c r="D30" i="22" s="1"/>
  <c r="E57" i="22"/>
  <c r="F12" i="24"/>
  <c r="E21" i="26"/>
  <c r="E46" i="26" s="1"/>
  <c r="E47" i="26" s="1"/>
  <c r="D48" i="26" s="1"/>
  <c r="E57" i="26"/>
  <c r="G15" i="28"/>
  <c r="F30" i="28" s="1"/>
  <c r="E16" i="30"/>
  <c r="E31" i="30" s="1"/>
  <c r="E32" i="30" s="1"/>
  <c r="D33" i="30" s="1"/>
  <c r="E27" i="32"/>
  <c r="F27" i="34"/>
  <c r="E57" i="36"/>
  <c r="F12" i="38"/>
  <c r="F27" i="38"/>
  <c r="E21" i="40"/>
  <c r="E46" i="40" s="1"/>
  <c r="E47" i="40" s="1"/>
  <c r="D48" i="40" s="1"/>
  <c r="F12" i="42"/>
  <c r="E22" i="42"/>
  <c r="E49" i="42" s="1"/>
  <c r="E50" i="42" s="1"/>
  <c r="D51" i="42" s="1"/>
  <c r="E20" i="44"/>
  <c r="F12" i="46"/>
  <c r="E16" i="50"/>
  <c r="D17" i="50" s="1"/>
  <c r="E12" i="52"/>
  <c r="E23" i="54"/>
  <c r="H23" i="54" s="1"/>
  <c r="H24" i="54" s="1"/>
  <c r="F9" i="53" s="1"/>
  <c r="I9" i="53" s="1"/>
  <c r="F12" i="56"/>
  <c r="F26" i="58"/>
  <c r="G15" i="62"/>
  <c r="F30" i="62" s="1"/>
  <c r="E57" i="62"/>
  <c r="E18" i="66"/>
  <c r="E37" i="66" s="1"/>
  <c r="E38" i="66" s="1"/>
  <c r="D39" i="66" s="1"/>
  <c r="E18" i="68"/>
  <c r="E37" i="68" s="1"/>
  <c r="E38" i="68" s="1"/>
  <c r="D39" i="68" s="1"/>
  <c r="E18" i="70"/>
  <c r="E37" i="70" s="1"/>
  <c r="E38" i="70" s="1"/>
  <c r="D39" i="70" s="1"/>
  <c r="E18" i="72"/>
  <c r="E37" i="72" s="1"/>
  <c r="E38" i="72" s="1"/>
  <c r="D39" i="72" s="1"/>
  <c r="F12" i="20"/>
  <c r="F25" i="40"/>
  <c r="E21" i="60"/>
  <c r="E46" i="60" s="1"/>
  <c r="E47" i="60" s="1"/>
  <c r="D48" i="60" s="1"/>
  <c r="F27" i="10"/>
  <c r="F12" i="14"/>
  <c r="E21" i="16"/>
  <c r="E46" i="16" s="1"/>
  <c r="E47" i="16" s="1"/>
  <c r="D48" i="16" s="1"/>
  <c r="F12" i="18"/>
  <c r="F27" i="18"/>
  <c r="E16" i="20"/>
  <c r="E31" i="20" s="1"/>
  <c r="E32" i="20" s="1"/>
  <c r="D33" i="20" s="1"/>
  <c r="G15" i="24"/>
  <c r="F30" i="24" s="1"/>
  <c r="E12" i="32"/>
  <c r="G15" i="34"/>
  <c r="F30" i="34" s="1"/>
  <c r="F25" i="36"/>
  <c r="G15" i="38"/>
  <c r="F29" i="38" s="1"/>
  <c r="H29" i="38" s="1"/>
  <c r="F27" i="40"/>
  <c r="E16" i="42"/>
  <c r="E31" i="42" s="1"/>
  <c r="E32" i="42" s="1"/>
  <c r="D33" i="42" s="1"/>
  <c r="E26" i="42"/>
  <c r="D27" i="42" s="1"/>
  <c r="E16" i="46"/>
  <c r="D17" i="46" s="1"/>
  <c r="H7" i="50"/>
  <c r="E12" i="54"/>
  <c r="G26" i="54"/>
  <c r="E16" i="56"/>
  <c r="D17" i="56" s="1"/>
  <c r="F25" i="60"/>
  <c r="F26" i="66"/>
  <c r="H44" i="68"/>
  <c r="H44" i="70"/>
  <c r="E16" i="60"/>
  <c r="E31" i="60" s="1"/>
  <c r="E32" i="60" s="1"/>
  <c r="D33" i="60" s="1"/>
  <c r="H47" i="24"/>
  <c r="F25" i="26"/>
  <c r="E18" i="30"/>
  <c r="E37" i="30" s="1"/>
  <c r="E38" i="30" s="1"/>
  <c r="D39" i="30" s="1"/>
  <c r="E25" i="6"/>
  <c r="E57" i="12"/>
  <c r="G15" i="14"/>
  <c r="F30" i="14" s="1"/>
  <c r="F25" i="16"/>
  <c r="E16" i="24"/>
  <c r="E31" i="24" s="1"/>
  <c r="E32" i="24" s="1"/>
  <c r="D33" i="24" s="1"/>
  <c r="F12" i="26"/>
  <c r="F26" i="28"/>
  <c r="E21" i="30"/>
  <c r="E46" i="30" s="1"/>
  <c r="E47" i="30" s="1"/>
  <c r="D48" i="30" s="1"/>
  <c r="E57" i="30"/>
  <c r="F12" i="32"/>
  <c r="E16" i="34"/>
  <c r="E31" i="34" s="1"/>
  <c r="E32" i="34" s="1"/>
  <c r="D33" i="34" s="1"/>
  <c r="F27" i="36"/>
  <c r="E18" i="38"/>
  <c r="E37" i="38" s="1"/>
  <c r="E38" i="38" s="1"/>
  <c r="D39" i="38" s="1"/>
  <c r="F12" i="40"/>
  <c r="E17" i="42"/>
  <c r="E34" i="42" s="1"/>
  <c r="E35" i="42" s="1"/>
  <c r="H35" i="42" s="1"/>
  <c r="E57" i="42"/>
  <c r="E32" i="44"/>
  <c r="E20" i="46"/>
  <c r="F12" i="48"/>
  <c r="E32" i="50"/>
  <c r="E16" i="52"/>
  <c r="D17" i="52" s="1"/>
  <c r="E32" i="54"/>
  <c r="E20" i="56"/>
  <c r="F27" i="66"/>
  <c r="F27" i="68"/>
  <c r="F27" i="70"/>
  <c r="F12" i="34"/>
  <c r="G8" i="48"/>
  <c r="F12" i="52"/>
  <c r="E57" i="60"/>
  <c r="G15" i="12"/>
  <c r="F29" i="12" s="1"/>
  <c r="E16" i="14"/>
  <c r="E31" i="14" s="1"/>
  <c r="E32" i="14" s="1"/>
  <c r="D33" i="14" s="1"/>
  <c r="F27" i="16"/>
  <c r="E16" i="18"/>
  <c r="E31" i="18" s="1"/>
  <c r="E32" i="18" s="1"/>
  <c r="D33" i="18" s="1"/>
  <c r="E21" i="20"/>
  <c r="E46" i="20" s="1"/>
  <c r="E47" i="20" s="1"/>
  <c r="D48" i="20" s="1"/>
  <c r="F26" i="22"/>
  <c r="E18" i="24"/>
  <c r="E37" i="24" s="1"/>
  <c r="E38" i="24" s="1"/>
  <c r="D39" i="24" s="1"/>
  <c r="E57" i="24"/>
  <c r="F25" i="30"/>
  <c r="E18" i="34"/>
  <c r="E37" i="34" s="1"/>
  <c r="E38" i="34" s="1"/>
  <c r="D39" i="34" s="1"/>
  <c r="F12" i="36"/>
  <c r="E19" i="38"/>
  <c r="E40" i="38" s="1"/>
  <c r="E41" i="38" s="1"/>
  <c r="D42" i="38" s="1"/>
  <c r="E57" i="38"/>
  <c r="G15" i="40"/>
  <c r="F30" i="40" s="1"/>
  <c r="E8" i="42"/>
  <c r="H8" i="42" s="1"/>
  <c r="E18" i="42"/>
  <c r="E37" i="42" s="1"/>
  <c r="E38" i="42" s="1"/>
  <c r="D39" i="42" s="1"/>
  <c r="F27" i="42"/>
  <c r="H7" i="46"/>
  <c r="E35" i="50"/>
  <c r="E20" i="52"/>
  <c r="E15" i="54"/>
  <c r="H15" i="54" s="1"/>
  <c r="E15" i="58"/>
  <c r="E28" i="58" s="1"/>
  <c r="E29" i="58" s="1"/>
  <c r="D30" i="58" s="1"/>
  <c r="E57" i="58"/>
  <c r="F12" i="60"/>
  <c r="E18" i="26"/>
  <c r="E37" i="26" s="1"/>
  <c r="E38" i="26" s="1"/>
  <c r="D39" i="26" s="1"/>
  <c r="F25" i="38"/>
  <c r="E18" i="40"/>
  <c r="E37" i="40" s="1"/>
  <c r="E38" i="40" s="1"/>
  <c r="D39" i="40" s="1"/>
  <c r="G15" i="8"/>
  <c r="F30" i="8" s="1"/>
  <c r="F27" i="14"/>
  <c r="E21" i="36"/>
  <c r="E46" i="36" s="1"/>
  <c r="E47" i="36" s="1"/>
  <c r="D48" i="36" s="1"/>
  <c r="E20" i="50"/>
  <c r="E18" i="12"/>
  <c r="E37" i="12" s="1"/>
  <c r="E38" i="12" s="1"/>
  <c r="D39" i="12" s="1"/>
  <c r="E18" i="14"/>
  <c r="E37" i="14" s="1"/>
  <c r="E38" i="14" s="1"/>
  <c r="D39" i="14" s="1"/>
  <c r="F12" i="16"/>
  <c r="E18" i="18"/>
  <c r="E37" i="18" s="1"/>
  <c r="E38" i="18" s="1"/>
  <c r="D39" i="18" s="1"/>
  <c r="F25" i="20"/>
  <c r="E16" i="26"/>
  <c r="E31" i="26" s="1"/>
  <c r="E32" i="26" s="1"/>
  <c r="D33" i="26" s="1"/>
  <c r="F27" i="30"/>
  <c r="E57" i="34"/>
  <c r="G15" i="36"/>
  <c r="F30" i="36" s="1"/>
  <c r="E8" i="38"/>
  <c r="H8" i="38" s="1"/>
  <c r="E16" i="40"/>
  <c r="E31" i="40" s="1"/>
  <c r="E32" i="40" s="1"/>
  <c r="D33" i="40" s="1"/>
  <c r="E19" i="42"/>
  <c r="E40" i="42" s="1"/>
  <c r="E41" i="42" s="1"/>
  <c r="D42" i="42" s="1"/>
  <c r="E32" i="46"/>
  <c r="E16" i="48"/>
  <c r="D17" i="48" s="1"/>
  <c r="E12" i="50"/>
  <c r="H7" i="52"/>
  <c r="H7" i="56"/>
  <c r="E32" i="56"/>
  <c r="G15" i="58"/>
  <c r="F30" i="58" s="1"/>
  <c r="G15" i="60"/>
  <c r="F30" i="60" s="1"/>
  <c r="F12" i="66"/>
  <c r="E57" i="72"/>
  <c r="H44" i="72"/>
  <c r="I60" i="72"/>
  <c r="F28" i="72"/>
  <c r="E30" i="72"/>
  <c r="F16" i="72"/>
  <c r="E12" i="72"/>
  <c r="E25" i="72"/>
  <c r="E27" i="72"/>
  <c r="H7" i="72"/>
  <c r="F12" i="72"/>
  <c r="E16" i="72"/>
  <c r="E31" i="72" s="1"/>
  <c r="E32" i="72" s="1"/>
  <c r="D33" i="72" s="1"/>
  <c r="E21" i="72"/>
  <c r="F25" i="72"/>
  <c r="F27" i="72"/>
  <c r="F39" i="72"/>
  <c r="F51" i="72"/>
  <c r="E8" i="72"/>
  <c r="E19" i="72"/>
  <c r="E40" i="72" s="1"/>
  <c r="E41" i="72" s="1"/>
  <c r="D42" i="72" s="1"/>
  <c r="E60" i="72"/>
  <c r="H60" i="72" s="1"/>
  <c r="H61" i="72" s="1"/>
  <c r="F30" i="72"/>
  <c r="G8" i="72"/>
  <c r="E17" i="72"/>
  <c r="E34" i="72" s="1"/>
  <c r="E35" i="72" s="1"/>
  <c r="D36" i="72" s="1"/>
  <c r="E22" i="72"/>
  <c r="E49" i="72" s="1"/>
  <c r="E50" i="72" s="1"/>
  <c r="D51" i="72" s="1"/>
  <c r="E26" i="72"/>
  <c r="D27" i="72" s="1"/>
  <c r="E54" i="72"/>
  <c r="H54" i="72" s="1"/>
  <c r="H55" i="72" s="1"/>
  <c r="F28" i="70"/>
  <c r="H28" i="70" s="1"/>
  <c r="E30" i="70"/>
  <c r="F16" i="70"/>
  <c r="G12" i="70"/>
  <c r="I60" i="70"/>
  <c r="E12" i="70"/>
  <c r="E25" i="70"/>
  <c r="E27" i="70"/>
  <c r="H7" i="70"/>
  <c r="F12" i="70"/>
  <c r="E16" i="70"/>
  <c r="E31" i="70" s="1"/>
  <c r="E32" i="70" s="1"/>
  <c r="D33" i="70" s="1"/>
  <c r="E21" i="70"/>
  <c r="E46" i="70" s="1"/>
  <c r="E47" i="70" s="1"/>
  <c r="D48" i="70" s="1"/>
  <c r="F25" i="70"/>
  <c r="F39" i="70"/>
  <c r="F51" i="70"/>
  <c r="E8" i="70"/>
  <c r="H8" i="70" s="1"/>
  <c r="E19" i="70"/>
  <c r="E40" i="70" s="1"/>
  <c r="E41" i="70" s="1"/>
  <c r="D42" i="70" s="1"/>
  <c r="E60" i="70"/>
  <c r="H60" i="70" s="1"/>
  <c r="H61" i="70" s="1"/>
  <c r="E17" i="70"/>
  <c r="E34" i="70" s="1"/>
  <c r="E35" i="70" s="1"/>
  <c r="D36" i="70" s="1"/>
  <c r="E22" i="70"/>
  <c r="E49" i="70" s="1"/>
  <c r="E50" i="70" s="1"/>
  <c r="D51" i="70" s="1"/>
  <c r="E26" i="70"/>
  <c r="D27" i="70" s="1"/>
  <c r="E54" i="70"/>
  <c r="H54" i="70" s="1"/>
  <c r="H55" i="70" s="1"/>
  <c r="F28" i="68"/>
  <c r="H28" i="68" s="1"/>
  <c r="E30" i="68"/>
  <c r="F16" i="68"/>
  <c r="I60" i="68"/>
  <c r="G12" i="68"/>
  <c r="E12" i="68"/>
  <c r="H15" i="68"/>
  <c r="E25" i="68"/>
  <c r="E27" i="68"/>
  <c r="H7" i="68"/>
  <c r="F12" i="68"/>
  <c r="E16" i="68"/>
  <c r="E31" i="68" s="1"/>
  <c r="E32" i="68" s="1"/>
  <c r="D33" i="68" s="1"/>
  <c r="E21" i="68"/>
  <c r="E46" i="68" s="1"/>
  <c r="E47" i="68" s="1"/>
  <c r="D48" i="68" s="1"/>
  <c r="F25" i="68"/>
  <c r="F39" i="68"/>
  <c r="F51" i="68"/>
  <c r="E8" i="68"/>
  <c r="H8" i="68" s="1"/>
  <c r="E19" i="68"/>
  <c r="E40" i="68" s="1"/>
  <c r="E41" i="68" s="1"/>
  <c r="D42" i="68" s="1"/>
  <c r="E60" i="68"/>
  <c r="H60" i="68" s="1"/>
  <c r="H61" i="68" s="1"/>
  <c r="F30" i="68"/>
  <c r="E17" i="68"/>
  <c r="E34" i="68" s="1"/>
  <c r="E35" i="68" s="1"/>
  <c r="D36" i="68" s="1"/>
  <c r="E22" i="68"/>
  <c r="E49" i="68" s="1"/>
  <c r="E50" i="68" s="1"/>
  <c r="D51" i="68" s="1"/>
  <c r="E26" i="68"/>
  <c r="D27" i="68" s="1"/>
  <c r="E54" i="68"/>
  <c r="H54" i="68" s="1"/>
  <c r="H55" i="68" s="1"/>
  <c r="F28" i="66"/>
  <c r="E30" i="66"/>
  <c r="F16" i="66"/>
  <c r="I60" i="66"/>
  <c r="G12" i="66"/>
  <c r="F29" i="66"/>
  <c r="E12" i="66"/>
  <c r="E25" i="66"/>
  <c r="E27" i="66"/>
  <c r="H7" i="66"/>
  <c r="E16" i="66"/>
  <c r="E31" i="66" s="1"/>
  <c r="E32" i="66" s="1"/>
  <c r="D33" i="66" s="1"/>
  <c r="E21" i="66"/>
  <c r="E46" i="66" s="1"/>
  <c r="E47" i="66" s="1"/>
  <c r="D48" i="66" s="1"/>
  <c r="F25" i="66"/>
  <c r="F39" i="66"/>
  <c r="F51" i="66"/>
  <c r="E8" i="66"/>
  <c r="H8" i="66" s="1"/>
  <c r="E19" i="66"/>
  <c r="E40" i="66" s="1"/>
  <c r="E41" i="66" s="1"/>
  <c r="D42" i="66" s="1"/>
  <c r="E60" i="66"/>
  <c r="H60" i="66" s="1"/>
  <c r="H61" i="66" s="1"/>
  <c r="E17" i="66"/>
  <c r="E34" i="66" s="1"/>
  <c r="E35" i="66" s="1"/>
  <c r="D36" i="66" s="1"/>
  <c r="E22" i="66"/>
  <c r="E49" i="66" s="1"/>
  <c r="E50" i="66" s="1"/>
  <c r="D51" i="66" s="1"/>
  <c r="E26" i="66"/>
  <c r="D27" i="66" s="1"/>
  <c r="E54" i="66"/>
  <c r="H54" i="66" s="1"/>
  <c r="H55" i="66" s="1"/>
  <c r="H38" i="64"/>
  <c r="I60" i="64"/>
  <c r="F28" i="64"/>
  <c r="E30" i="64"/>
  <c r="F16" i="64"/>
  <c r="F29" i="64"/>
  <c r="E12" i="64"/>
  <c r="E25" i="64"/>
  <c r="E27" i="64"/>
  <c r="H7" i="64"/>
  <c r="F12" i="64"/>
  <c r="E16" i="64"/>
  <c r="E31" i="64" s="1"/>
  <c r="E32" i="64" s="1"/>
  <c r="D33" i="64" s="1"/>
  <c r="E21" i="64"/>
  <c r="E46" i="64" s="1"/>
  <c r="E47" i="64" s="1"/>
  <c r="D48" i="64" s="1"/>
  <c r="F25" i="64"/>
  <c r="F27" i="64"/>
  <c r="F39" i="64"/>
  <c r="F51" i="64"/>
  <c r="E8" i="64"/>
  <c r="E19" i="64"/>
  <c r="E40" i="64" s="1"/>
  <c r="E41" i="64" s="1"/>
  <c r="D42" i="64" s="1"/>
  <c r="E60" i="64"/>
  <c r="H60" i="64" s="1"/>
  <c r="H61" i="64" s="1"/>
  <c r="G8" i="64"/>
  <c r="E17" i="64"/>
  <c r="E34" i="64" s="1"/>
  <c r="E35" i="64" s="1"/>
  <c r="D36" i="64" s="1"/>
  <c r="E22" i="64"/>
  <c r="E49" i="64" s="1"/>
  <c r="E50" i="64" s="1"/>
  <c r="D51" i="64" s="1"/>
  <c r="E26" i="64"/>
  <c r="D27" i="64" s="1"/>
  <c r="E54" i="64"/>
  <c r="H54" i="64" s="1"/>
  <c r="H55" i="64" s="1"/>
  <c r="E15" i="64"/>
  <c r="E28" i="64" s="1"/>
  <c r="E29" i="64" s="1"/>
  <c r="D30" i="64" s="1"/>
  <c r="F28" i="62"/>
  <c r="E30" i="62"/>
  <c r="F16" i="62"/>
  <c r="H38" i="62"/>
  <c r="D39" i="62"/>
  <c r="E12" i="62"/>
  <c r="E25" i="62"/>
  <c r="E27" i="62"/>
  <c r="H7" i="62"/>
  <c r="F12" i="62"/>
  <c r="E16" i="62"/>
  <c r="E31" i="62" s="1"/>
  <c r="E32" i="62" s="1"/>
  <c r="D33" i="62" s="1"/>
  <c r="E21" i="62"/>
  <c r="E46" i="62" s="1"/>
  <c r="E47" i="62" s="1"/>
  <c r="D48" i="62" s="1"/>
  <c r="F25" i="62"/>
  <c r="E8" i="62"/>
  <c r="E19" i="62"/>
  <c r="E40" i="62" s="1"/>
  <c r="E41" i="62" s="1"/>
  <c r="D42" i="62" s="1"/>
  <c r="H44" i="62"/>
  <c r="E60" i="62"/>
  <c r="H60" i="62" s="1"/>
  <c r="H61" i="62" s="1"/>
  <c r="G8" i="62"/>
  <c r="E17" i="62"/>
  <c r="E34" i="62" s="1"/>
  <c r="E35" i="62" s="1"/>
  <c r="D36" i="62" s="1"/>
  <c r="E22" i="62"/>
  <c r="E49" i="62" s="1"/>
  <c r="E50" i="62" s="1"/>
  <c r="E26" i="62"/>
  <c r="D27" i="62" s="1"/>
  <c r="E54" i="62"/>
  <c r="H54" i="62" s="1"/>
  <c r="H55" i="62" s="1"/>
  <c r="E15" i="62"/>
  <c r="E28" i="62" s="1"/>
  <c r="E29" i="62" s="1"/>
  <c r="D30" i="62" s="1"/>
  <c r="F28" i="60"/>
  <c r="E30" i="60"/>
  <c r="F16" i="60"/>
  <c r="I60" i="60"/>
  <c r="E12" i="60"/>
  <c r="E25" i="60"/>
  <c r="E27" i="60"/>
  <c r="H7" i="60"/>
  <c r="E8" i="60"/>
  <c r="H8" i="60" s="1"/>
  <c r="G12" i="60"/>
  <c r="E19" i="60"/>
  <c r="E40" i="60" s="1"/>
  <c r="E41" i="60" s="1"/>
  <c r="D42" i="60" s="1"/>
  <c r="H44" i="60"/>
  <c r="E60" i="60"/>
  <c r="H60" i="60" s="1"/>
  <c r="H61" i="60" s="1"/>
  <c r="E17" i="60"/>
  <c r="E34" i="60" s="1"/>
  <c r="E35" i="60" s="1"/>
  <c r="E22" i="60"/>
  <c r="E49" i="60" s="1"/>
  <c r="E50" i="60" s="1"/>
  <c r="E26" i="60"/>
  <c r="D27" i="60" s="1"/>
  <c r="E54" i="60"/>
  <c r="H54" i="60" s="1"/>
  <c r="H55" i="60" s="1"/>
  <c r="E15" i="60"/>
  <c r="E28" i="60" s="1"/>
  <c r="E29" i="60" s="1"/>
  <c r="D30" i="60" s="1"/>
  <c r="I60" i="58"/>
  <c r="H44" i="58"/>
  <c r="F28" i="58"/>
  <c r="E30" i="58"/>
  <c r="F16" i="58"/>
  <c r="G12" i="58"/>
  <c r="E12" i="58"/>
  <c r="E25" i="58"/>
  <c r="E27" i="58"/>
  <c r="H7" i="58"/>
  <c r="F12" i="58"/>
  <c r="E16" i="58"/>
  <c r="E31" i="58" s="1"/>
  <c r="E32" i="58" s="1"/>
  <c r="D33" i="58" s="1"/>
  <c r="E21" i="58"/>
  <c r="E46" i="58" s="1"/>
  <c r="E47" i="58" s="1"/>
  <c r="D48" i="58" s="1"/>
  <c r="F25" i="58"/>
  <c r="F27" i="58"/>
  <c r="F39" i="58"/>
  <c r="F51" i="58"/>
  <c r="E8" i="58"/>
  <c r="H8" i="58" s="1"/>
  <c r="E19" i="58"/>
  <c r="E40" i="58" s="1"/>
  <c r="E41" i="58" s="1"/>
  <c r="D42" i="58" s="1"/>
  <c r="E60" i="58"/>
  <c r="H60" i="58" s="1"/>
  <c r="H61" i="58" s="1"/>
  <c r="E17" i="58"/>
  <c r="E34" i="58" s="1"/>
  <c r="E35" i="58" s="1"/>
  <c r="D36" i="58" s="1"/>
  <c r="E22" i="58"/>
  <c r="E49" i="58" s="1"/>
  <c r="E50" i="58" s="1"/>
  <c r="D51" i="58" s="1"/>
  <c r="E26" i="58"/>
  <c r="D27" i="58" s="1"/>
  <c r="E54" i="58"/>
  <c r="H54" i="58" s="1"/>
  <c r="H55" i="58" s="1"/>
  <c r="E8" i="56"/>
  <c r="G12" i="56"/>
  <c r="F16" i="56"/>
  <c r="F20" i="56"/>
  <c r="E26" i="56"/>
  <c r="D29" i="56" s="1"/>
  <c r="H29" i="56" s="1"/>
  <c r="H30" i="56" s="1"/>
  <c r="F11" i="55" s="1"/>
  <c r="I11" i="55" s="1"/>
  <c r="G26" i="56"/>
  <c r="G8" i="56"/>
  <c r="E35" i="56"/>
  <c r="E15" i="56"/>
  <c r="H15" i="56" s="1"/>
  <c r="E17" i="56"/>
  <c r="E23" i="56"/>
  <c r="H23" i="56" s="1"/>
  <c r="H24" i="56" s="1"/>
  <c r="F9" i="55" s="1"/>
  <c r="I9" i="55" s="1"/>
  <c r="F35" i="56"/>
  <c r="E8" i="54"/>
  <c r="G12" i="54"/>
  <c r="F16" i="54"/>
  <c r="H16" i="54" s="1"/>
  <c r="F20" i="54"/>
  <c r="H20" i="54" s="1"/>
  <c r="H21" i="54" s="1"/>
  <c r="F8" i="53" s="1"/>
  <c r="I8" i="53" s="1"/>
  <c r="E26" i="54"/>
  <c r="D29" i="54" s="1"/>
  <c r="H29" i="54" s="1"/>
  <c r="H30" i="54" s="1"/>
  <c r="F11" i="53" s="1"/>
  <c r="I11" i="53" s="1"/>
  <c r="G8" i="54"/>
  <c r="E17" i="54"/>
  <c r="H17" i="54" s="1"/>
  <c r="H35" i="54"/>
  <c r="H36" i="54" s="1"/>
  <c r="F13" i="53" s="1"/>
  <c r="I13" i="53" s="1"/>
  <c r="H23" i="52"/>
  <c r="H24" i="52" s="1"/>
  <c r="F9" i="51" s="1"/>
  <c r="I9" i="51" s="1"/>
  <c r="E8" i="52"/>
  <c r="G12" i="52"/>
  <c r="F16" i="52"/>
  <c r="F20" i="52"/>
  <c r="E26" i="52"/>
  <c r="D29" i="52" s="1"/>
  <c r="H29" i="52" s="1"/>
  <c r="H30" i="52" s="1"/>
  <c r="F11" i="51" s="1"/>
  <c r="I11" i="51" s="1"/>
  <c r="G26" i="52"/>
  <c r="G8" i="52"/>
  <c r="E35" i="52"/>
  <c r="E15" i="52"/>
  <c r="H15" i="52" s="1"/>
  <c r="E17" i="52"/>
  <c r="H17" i="52" s="1"/>
  <c r="F35" i="52"/>
  <c r="H23" i="50"/>
  <c r="H24" i="50" s="1"/>
  <c r="F9" i="49" s="1"/>
  <c r="I9" i="49" s="1"/>
  <c r="E8" i="50"/>
  <c r="G12" i="50"/>
  <c r="F16" i="50"/>
  <c r="H16" i="50" s="1"/>
  <c r="F20" i="50"/>
  <c r="H20" i="50" s="1"/>
  <c r="H21" i="50" s="1"/>
  <c r="F8" i="49" s="1"/>
  <c r="I8" i="49" s="1"/>
  <c r="E26" i="50"/>
  <c r="D29" i="50" s="1"/>
  <c r="H29" i="50" s="1"/>
  <c r="H30" i="50" s="1"/>
  <c r="F11" i="49" s="1"/>
  <c r="I11" i="49" s="1"/>
  <c r="G26" i="50"/>
  <c r="G8" i="50"/>
  <c r="E15" i="50"/>
  <c r="H15" i="50" s="1"/>
  <c r="E17" i="50"/>
  <c r="F35" i="50"/>
  <c r="E8" i="48"/>
  <c r="G12" i="48"/>
  <c r="F16" i="48"/>
  <c r="H16" i="48" s="1"/>
  <c r="F20" i="48"/>
  <c r="H20" i="48" s="1"/>
  <c r="H21" i="48" s="1"/>
  <c r="F8" i="47" s="1"/>
  <c r="I8" i="47" s="1"/>
  <c r="E26" i="48"/>
  <c r="D29" i="48" s="1"/>
  <c r="H29" i="48" s="1"/>
  <c r="H30" i="48" s="1"/>
  <c r="F11" i="47" s="1"/>
  <c r="I11" i="47" s="1"/>
  <c r="E35" i="48"/>
  <c r="E15" i="48"/>
  <c r="H15" i="48" s="1"/>
  <c r="E17" i="48"/>
  <c r="H17" i="48" s="1"/>
  <c r="E23" i="48"/>
  <c r="H23" i="48" s="1"/>
  <c r="H24" i="48" s="1"/>
  <c r="F9" i="47" s="1"/>
  <c r="I9" i="47" s="1"/>
  <c r="F35" i="48"/>
  <c r="H23" i="46"/>
  <c r="H24" i="46" s="1"/>
  <c r="F9" i="45" s="1"/>
  <c r="I9" i="45" s="1"/>
  <c r="E8" i="46"/>
  <c r="G12" i="46"/>
  <c r="F16" i="46"/>
  <c r="H16" i="46" s="1"/>
  <c r="F20" i="46"/>
  <c r="E26" i="46"/>
  <c r="D29" i="46" s="1"/>
  <c r="H29" i="46" s="1"/>
  <c r="H30" i="46" s="1"/>
  <c r="F11" i="45" s="1"/>
  <c r="I11" i="45" s="1"/>
  <c r="G26" i="46"/>
  <c r="G8" i="46"/>
  <c r="E15" i="46"/>
  <c r="H15" i="46" s="1"/>
  <c r="E17" i="46"/>
  <c r="F35" i="46"/>
  <c r="H7" i="44"/>
  <c r="F12" i="44"/>
  <c r="E8" i="44"/>
  <c r="G12" i="44"/>
  <c r="F16" i="44"/>
  <c r="H16" i="44" s="1"/>
  <c r="F20" i="44"/>
  <c r="E26" i="44"/>
  <c r="D29" i="44" s="1"/>
  <c r="H29" i="44" s="1"/>
  <c r="H30" i="44" s="1"/>
  <c r="F11" i="43" s="1"/>
  <c r="I11" i="43" s="1"/>
  <c r="G8" i="44"/>
  <c r="E35" i="44"/>
  <c r="E15" i="44"/>
  <c r="H15" i="44" s="1"/>
  <c r="E17" i="44"/>
  <c r="H17" i="44" s="1"/>
  <c r="E23" i="44"/>
  <c r="H23" i="44" s="1"/>
  <c r="H24" i="44" s="1"/>
  <c r="F9" i="43" s="1"/>
  <c r="I9" i="43" s="1"/>
  <c r="F35" i="44"/>
  <c r="I60" i="42"/>
  <c r="F28" i="42"/>
  <c r="E30" i="42"/>
  <c r="F16" i="42"/>
  <c r="F29" i="42"/>
  <c r="E12" i="42"/>
  <c r="E25" i="42"/>
  <c r="H25" i="42" s="1"/>
  <c r="E27" i="42"/>
  <c r="H7" i="42"/>
  <c r="G12" i="42"/>
  <c r="H44" i="42"/>
  <c r="E60" i="42"/>
  <c r="H60" i="42" s="1"/>
  <c r="H61" i="42" s="1"/>
  <c r="E54" i="42"/>
  <c r="H54" i="42" s="1"/>
  <c r="H55" i="42" s="1"/>
  <c r="E15" i="42"/>
  <c r="E28" i="42" s="1"/>
  <c r="E29" i="42" s="1"/>
  <c r="D30" i="42" s="1"/>
  <c r="F28" i="40"/>
  <c r="E30" i="40"/>
  <c r="F16" i="40"/>
  <c r="I60" i="40"/>
  <c r="E12" i="40"/>
  <c r="E25" i="40"/>
  <c r="E27" i="40"/>
  <c r="H7" i="40"/>
  <c r="E8" i="40"/>
  <c r="E19" i="40"/>
  <c r="E40" i="40" s="1"/>
  <c r="E41" i="40" s="1"/>
  <c r="D42" i="40" s="1"/>
  <c r="H44" i="40"/>
  <c r="E60" i="40"/>
  <c r="H60" i="40" s="1"/>
  <c r="H61" i="40" s="1"/>
  <c r="G8" i="40"/>
  <c r="E17" i="40"/>
  <c r="E34" i="40" s="1"/>
  <c r="E35" i="40" s="1"/>
  <c r="D36" i="40" s="1"/>
  <c r="E22" i="40"/>
  <c r="E49" i="40" s="1"/>
  <c r="E50" i="40" s="1"/>
  <c r="D51" i="40" s="1"/>
  <c r="E26" i="40"/>
  <c r="D27" i="40" s="1"/>
  <c r="E54" i="40"/>
  <c r="H54" i="40" s="1"/>
  <c r="H55" i="40" s="1"/>
  <c r="E15" i="40"/>
  <c r="E28" i="40" s="1"/>
  <c r="E29" i="40" s="1"/>
  <c r="D30" i="40" s="1"/>
  <c r="I60" i="38"/>
  <c r="D45" i="38"/>
  <c r="H44" i="38"/>
  <c r="F28" i="38"/>
  <c r="H28" i="38" s="1"/>
  <c r="E30" i="38"/>
  <c r="F16" i="38"/>
  <c r="G12" i="38"/>
  <c r="E12" i="38"/>
  <c r="E25" i="38"/>
  <c r="E27" i="38"/>
  <c r="H7" i="38"/>
  <c r="E16" i="38"/>
  <c r="E31" i="38" s="1"/>
  <c r="E32" i="38" s="1"/>
  <c r="E21" i="38"/>
  <c r="E46" i="38" s="1"/>
  <c r="E47" i="38" s="1"/>
  <c r="D48" i="38" s="1"/>
  <c r="F39" i="38"/>
  <c r="F51" i="38"/>
  <c r="E60" i="38"/>
  <c r="H60" i="38" s="1"/>
  <c r="H61" i="38" s="1"/>
  <c r="F11" i="37" s="1"/>
  <c r="I11" i="37" s="1"/>
  <c r="E17" i="38"/>
  <c r="E34" i="38" s="1"/>
  <c r="E35" i="38" s="1"/>
  <c r="D36" i="38" s="1"/>
  <c r="E22" i="38"/>
  <c r="E49" i="38" s="1"/>
  <c r="E50" i="38" s="1"/>
  <c r="D51" i="38" s="1"/>
  <c r="E26" i="38"/>
  <c r="D27" i="38" s="1"/>
  <c r="E54" i="38"/>
  <c r="H54" i="38" s="1"/>
  <c r="H55" i="38" s="1"/>
  <c r="F9" i="37" s="1"/>
  <c r="I9" i="37" s="1"/>
  <c r="H32" i="36"/>
  <c r="F28" i="36"/>
  <c r="E30" i="36"/>
  <c r="F16" i="36"/>
  <c r="I60" i="36"/>
  <c r="E12" i="36"/>
  <c r="E25" i="36"/>
  <c r="E27" i="36"/>
  <c r="E8" i="36"/>
  <c r="E19" i="36"/>
  <c r="E40" i="36" s="1"/>
  <c r="E41" i="36" s="1"/>
  <c r="D42" i="36" s="1"/>
  <c r="E60" i="36"/>
  <c r="H60" i="36" s="1"/>
  <c r="H61" i="36" s="1"/>
  <c r="H7" i="36"/>
  <c r="G8" i="36"/>
  <c r="E17" i="36"/>
  <c r="E34" i="36" s="1"/>
  <c r="E35" i="36" s="1"/>
  <c r="D36" i="36" s="1"/>
  <c r="E22" i="36"/>
  <c r="E49" i="36" s="1"/>
  <c r="E50" i="36" s="1"/>
  <c r="D51" i="36" s="1"/>
  <c r="E26" i="36"/>
  <c r="D27" i="36" s="1"/>
  <c r="E54" i="36"/>
  <c r="H54" i="36" s="1"/>
  <c r="H55" i="36" s="1"/>
  <c r="E15" i="36"/>
  <c r="E28" i="36" s="1"/>
  <c r="E29" i="36" s="1"/>
  <c r="D30" i="36" s="1"/>
  <c r="H47" i="34"/>
  <c r="F28" i="34"/>
  <c r="E30" i="34"/>
  <c r="F16" i="34"/>
  <c r="I60" i="34"/>
  <c r="E12" i="34"/>
  <c r="E25" i="34"/>
  <c r="E27" i="34"/>
  <c r="E8" i="34"/>
  <c r="E19" i="34"/>
  <c r="E40" i="34" s="1"/>
  <c r="E41" i="34" s="1"/>
  <c r="D42" i="34" s="1"/>
  <c r="H44" i="34"/>
  <c r="E60" i="34"/>
  <c r="H60" i="34" s="1"/>
  <c r="G8" i="34"/>
  <c r="E17" i="34"/>
  <c r="E34" i="34" s="1"/>
  <c r="E35" i="34" s="1"/>
  <c r="D36" i="34" s="1"/>
  <c r="E22" i="34"/>
  <c r="E49" i="34" s="1"/>
  <c r="E50" i="34" s="1"/>
  <c r="D51" i="34" s="1"/>
  <c r="E26" i="34"/>
  <c r="D27" i="34" s="1"/>
  <c r="E54" i="34"/>
  <c r="H54" i="34" s="1"/>
  <c r="H55" i="34" s="1"/>
  <c r="H7" i="34"/>
  <c r="E15" i="34"/>
  <c r="E28" i="34" s="1"/>
  <c r="E29" i="34" s="1"/>
  <c r="D30" i="34" s="1"/>
  <c r="I60" i="32"/>
  <c r="H44" i="32"/>
  <c r="G15" i="32"/>
  <c r="E18" i="32"/>
  <c r="E37" i="32" s="1"/>
  <c r="E38" i="32" s="1"/>
  <c r="F36" i="32"/>
  <c r="F48" i="32"/>
  <c r="E57" i="32"/>
  <c r="H7" i="32"/>
  <c r="E16" i="32"/>
  <c r="E31" i="32" s="1"/>
  <c r="E32" i="32" s="1"/>
  <c r="D33" i="32" s="1"/>
  <c r="E21" i="32"/>
  <c r="E46" i="32" s="1"/>
  <c r="E47" i="32" s="1"/>
  <c r="D48" i="32" s="1"/>
  <c r="F27" i="32"/>
  <c r="E8" i="32"/>
  <c r="F16" i="32"/>
  <c r="E19" i="32"/>
  <c r="E40" i="32" s="1"/>
  <c r="E41" i="32" s="1"/>
  <c r="E30" i="32"/>
  <c r="E60" i="32"/>
  <c r="H60" i="32" s="1"/>
  <c r="H61" i="32" s="1"/>
  <c r="G8" i="32"/>
  <c r="E17" i="32"/>
  <c r="E34" i="32" s="1"/>
  <c r="E35" i="32" s="1"/>
  <c r="D36" i="32" s="1"/>
  <c r="E22" i="32"/>
  <c r="E49" i="32" s="1"/>
  <c r="E50" i="32" s="1"/>
  <c r="E26" i="32"/>
  <c r="D27" i="32" s="1"/>
  <c r="E54" i="32"/>
  <c r="H54" i="32" s="1"/>
  <c r="H55" i="32" s="1"/>
  <c r="E15" i="32"/>
  <c r="E28" i="32" s="1"/>
  <c r="E29" i="32" s="1"/>
  <c r="D30" i="32" s="1"/>
  <c r="F28" i="30"/>
  <c r="E30" i="30"/>
  <c r="F16" i="30"/>
  <c r="I60" i="30"/>
  <c r="E12" i="30"/>
  <c r="E25" i="30"/>
  <c r="E27" i="30"/>
  <c r="E8" i="30"/>
  <c r="E19" i="30"/>
  <c r="E40" i="30" s="1"/>
  <c r="E41" i="30" s="1"/>
  <c r="D42" i="30" s="1"/>
  <c r="H44" i="30"/>
  <c r="E60" i="30"/>
  <c r="H60" i="30" s="1"/>
  <c r="H61" i="30" s="1"/>
  <c r="H7" i="30"/>
  <c r="G8" i="30"/>
  <c r="E17" i="30"/>
  <c r="E34" i="30" s="1"/>
  <c r="E35" i="30" s="1"/>
  <c r="D36" i="30" s="1"/>
  <c r="E22" i="30"/>
  <c r="E49" i="30" s="1"/>
  <c r="E50" i="30" s="1"/>
  <c r="D51" i="30" s="1"/>
  <c r="E26" i="30"/>
  <c r="D27" i="30" s="1"/>
  <c r="E54" i="30"/>
  <c r="H54" i="30" s="1"/>
  <c r="H55" i="30" s="1"/>
  <c r="E15" i="30"/>
  <c r="E28" i="30" s="1"/>
  <c r="E29" i="30" s="1"/>
  <c r="D30" i="30" s="1"/>
  <c r="I60" i="28"/>
  <c r="F28" i="28"/>
  <c r="E30" i="28"/>
  <c r="F16" i="28"/>
  <c r="G12" i="28"/>
  <c r="E12" i="28"/>
  <c r="E25" i="28"/>
  <c r="E27" i="28"/>
  <c r="H7" i="28"/>
  <c r="F12" i="28"/>
  <c r="E16" i="28"/>
  <c r="E31" i="28" s="1"/>
  <c r="E32" i="28" s="1"/>
  <c r="D33" i="28" s="1"/>
  <c r="E21" i="28"/>
  <c r="E46" i="28" s="1"/>
  <c r="E47" i="28" s="1"/>
  <c r="D48" i="28" s="1"/>
  <c r="F25" i="28"/>
  <c r="F27" i="28"/>
  <c r="F39" i="28"/>
  <c r="F51" i="28"/>
  <c r="E8" i="28"/>
  <c r="H8" i="28" s="1"/>
  <c r="E19" i="28"/>
  <c r="E40" i="28" s="1"/>
  <c r="E41" i="28" s="1"/>
  <c r="D42" i="28" s="1"/>
  <c r="E60" i="28"/>
  <c r="H60" i="28" s="1"/>
  <c r="H61" i="28" s="1"/>
  <c r="E17" i="28"/>
  <c r="E34" i="28" s="1"/>
  <c r="E35" i="28" s="1"/>
  <c r="D36" i="28" s="1"/>
  <c r="E22" i="28"/>
  <c r="E49" i="28" s="1"/>
  <c r="E50" i="28" s="1"/>
  <c r="D51" i="28" s="1"/>
  <c r="E26" i="28"/>
  <c r="D27" i="28" s="1"/>
  <c r="E54" i="28"/>
  <c r="H54" i="28" s="1"/>
  <c r="H55" i="28" s="1"/>
  <c r="F28" i="26"/>
  <c r="E30" i="26"/>
  <c r="F16" i="26"/>
  <c r="I60" i="26"/>
  <c r="E12" i="26"/>
  <c r="E25" i="26"/>
  <c r="E27" i="26"/>
  <c r="H7" i="26"/>
  <c r="E8" i="26"/>
  <c r="E19" i="26"/>
  <c r="E40" i="26" s="1"/>
  <c r="E41" i="26" s="1"/>
  <c r="D42" i="26" s="1"/>
  <c r="H44" i="26"/>
  <c r="E60" i="26"/>
  <c r="H60" i="26" s="1"/>
  <c r="H61" i="26" s="1"/>
  <c r="G8" i="26"/>
  <c r="E17" i="26"/>
  <c r="E34" i="26" s="1"/>
  <c r="E35" i="26" s="1"/>
  <c r="D36" i="26" s="1"/>
  <c r="E22" i="26"/>
  <c r="E49" i="26" s="1"/>
  <c r="E50" i="26" s="1"/>
  <c r="E26" i="26"/>
  <c r="D27" i="26" s="1"/>
  <c r="E54" i="26"/>
  <c r="H54" i="26" s="1"/>
  <c r="H55" i="26" s="1"/>
  <c r="E15" i="26"/>
  <c r="E28" i="26" s="1"/>
  <c r="E29" i="26" s="1"/>
  <c r="D30" i="26" s="1"/>
  <c r="I60" i="24"/>
  <c r="F28" i="24"/>
  <c r="H28" i="24" s="1"/>
  <c r="E30" i="24"/>
  <c r="F16" i="24"/>
  <c r="E25" i="24"/>
  <c r="E27" i="24"/>
  <c r="H7" i="24"/>
  <c r="F27" i="24"/>
  <c r="F39" i="24"/>
  <c r="F51" i="24"/>
  <c r="E8" i="24"/>
  <c r="E19" i="24"/>
  <c r="E40" i="24" s="1"/>
  <c r="E41" i="24" s="1"/>
  <c r="D42" i="24" s="1"/>
  <c r="E60" i="24"/>
  <c r="H60" i="24" s="1"/>
  <c r="H61" i="24" s="1"/>
  <c r="G8" i="24"/>
  <c r="E17" i="24"/>
  <c r="E34" i="24" s="1"/>
  <c r="E35" i="24" s="1"/>
  <c r="D36" i="24" s="1"/>
  <c r="E22" i="24"/>
  <c r="E49" i="24" s="1"/>
  <c r="E50" i="24" s="1"/>
  <c r="D51" i="24" s="1"/>
  <c r="E26" i="24"/>
  <c r="D27" i="24" s="1"/>
  <c r="E54" i="24"/>
  <c r="H54" i="24" s="1"/>
  <c r="H55" i="24" s="1"/>
  <c r="H38" i="22"/>
  <c r="I60" i="22"/>
  <c r="G12" i="22"/>
  <c r="F28" i="22"/>
  <c r="E30" i="22"/>
  <c r="F16" i="22"/>
  <c r="F29" i="22"/>
  <c r="E12" i="22"/>
  <c r="E25" i="22"/>
  <c r="E27" i="22"/>
  <c r="H7" i="22"/>
  <c r="F12" i="22"/>
  <c r="E16" i="22"/>
  <c r="E31" i="22" s="1"/>
  <c r="E32" i="22" s="1"/>
  <c r="D33" i="22" s="1"/>
  <c r="E21" i="22"/>
  <c r="E46" i="22" s="1"/>
  <c r="E47" i="22" s="1"/>
  <c r="D48" i="22" s="1"/>
  <c r="F25" i="22"/>
  <c r="F27" i="22"/>
  <c r="F39" i="22"/>
  <c r="F51" i="22"/>
  <c r="E8" i="22"/>
  <c r="H8" i="22" s="1"/>
  <c r="E19" i="22"/>
  <c r="E40" i="22" s="1"/>
  <c r="E41" i="22" s="1"/>
  <c r="D42" i="22" s="1"/>
  <c r="E60" i="22"/>
  <c r="H60" i="22" s="1"/>
  <c r="H61" i="22" s="1"/>
  <c r="E17" i="22"/>
  <c r="E34" i="22" s="1"/>
  <c r="E35" i="22" s="1"/>
  <c r="D36" i="22" s="1"/>
  <c r="E22" i="22"/>
  <c r="E49" i="22" s="1"/>
  <c r="E50" i="22" s="1"/>
  <c r="D51" i="22" s="1"/>
  <c r="E26" i="22"/>
  <c r="D27" i="22" s="1"/>
  <c r="E54" i="22"/>
  <c r="H54" i="22" s="1"/>
  <c r="H55" i="22" s="1"/>
  <c r="I60" i="20"/>
  <c r="F28" i="20"/>
  <c r="E30" i="20"/>
  <c r="F16" i="20"/>
  <c r="G15" i="20"/>
  <c r="E18" i="20"/>
  <c r="E37" i="20" s="1"/>
  <c r="E38" i="20" s="1"/>
  <c r="D39" i="20" s="1"/>
  <c r="F48" i="20"/>
  <c r="E57" i="20"/>
  <c r="E12" i="20"/>
  <c r="E25" i="20"/>
  <c r="E27" i="20"/>
  <c r="E8" i="20"/>
  <c r="E19" i="20"/>
  <c r="E40" i="20" s="1"/>
  <c r="E41" i="20" s="1"/>
  <c r="D42" i="20" s="1"/>
  <c r="H44" i="20"/>
  <c r="E60" i="20"/>
  <c r="H60" i="20" s="1"/>
  <c r="H61" i="20" s="1"/>
  <c r="G8" i="20"/>
  <c r="E17" i="20"/>
  <c r="E34" i="20" s="1"/>
  <c r="E35" i="20" s="1"/>
  <c r="D36" i="20" s="1"/>
  <c r="E22" i="20"/>
  <c r="E49" i="20" s="1"/>
  <c r="E50" i="20" s="1"/>
  <c r="D51" i="20" s="1"/>
  <c r="E26" i="20"/>
  <c r="D27" i="20" s="1"/>
  <c r="E54" i="20"/>
  <c r="H54" i="20" s="1"/>
  <c r="H55" i="20" s="1"/>
  <c r="E15" i="20"/>
  <c r="E28" i="20" s="1"/>
  <c r="E29" i="20" s="1"/>
  <c r="D30" i="20" s="1"/>
  <c r="F16" i="18"/>
  <c r="F28" i="18"/>
  <c r="E30" i="18"/>
  <c r="I60" i="18"/>
  <c r="H60" i="18"/>
  <c r="H61" i="18" s="1"/>
  <c r="E12" i="18"/>
  <c r="E25" i="18"/>
  <c r="H25" i="18" s="1"/>
  <c r="E27" i="18"/>
  <c r="H41" i="18"/>
  <c r="H44" i="18"/>
  <c r="G8" i="18"/>
  <c r="E17" i="18"/>
  <c r="E34" i="18" s="1"/>
  <c r="E35" i="18" s="1"/>
  <c r="D36" i="18" s="1"/>
  <c r="E22" i="18"/>
  <c r="E49" i="18" s="1"/>
  <c r="E50" i="18" s="1"/>
  <c r="D51" i="18" s="1"/>
  <c r="E26" i="18"/>
  <c r="D27" i="18" s="1"/>
  <c r="E54" i="18"/>
  <c r="H54" i="18" s="1"/>
  <c r="H55" i="18" s="1"/>
  <c r="E15" i="18"/>
  <c r="E28" i="18" s="1"/>
  <c r="E29" i="18" s="1"/>
  <c r="D30" i="18" s="1"/>
  <c r="H47" i="16"/>
  <c r="F28" i="16"/>
  <c r="E30" i="16"/>
  <c r="F16" i="16"/>
  <c r="I60" i="16"/>
  <c r="F29" i="16"/>
  <c r="E12" i="16"/>
  <c r="E25" i="16"/>
  <c r="E27" i="16"/>
  <c r="E8" i="16"/>
  <c r="E19" i="16"/>
  <c r="E40" i="16" s="1"/>
  <c r="E41" i="16" s="1"/>
  <c r="D42" i="16" s="1"/>
  <c r="H44" i="16"/>
  <c r="E60" i="16"/>
  <c r="H60" i="16" s="1"/>
  <c r="H61" i="16" s="1"/>
  <c r="G8" i="16"/>
  <c r="E17" i="16"/>
  <c r="E34" i="16" s="1"/>
  <c r="E35" i="16" s="1"/>
  <c r="D36" i="16" s="1"/>
  <c r="E22" i="16"/>
  <c r="E49" i="16" s="1"/>
  <c r="E50" i="16" s="1"/>
  <c r="D51" i="16" s="1"/>
  <c r="E26" i="16"/>
  <c r="D27" i="16" s="1"/>
  <c r="E54" i="16"/>
  <c r="H54" i="16" s="1"/>
  <c r="H55" i="16" s="1"/>
  <c r="E15" i="16"/>
  <c r="E28" i="16" s="1"/>
  <c r="E29" i="16" s="1"/>
  <c r="D30" i="16" s="1"/>
  <c r="H7" i="16"/>
  <c r="H47" i="14"/>
  <c r="F28" i="14"/>
  <c r="E30" i="14"/>
  <c r="F16" i="14"/>
  <c r="I60" i="14"/>
  <c r="E12" i="14"/>
  <c r="E25" i="14"/>
  <c r="E27" i="14"/>
  <c r="E8" i="14"/>
  <c r="E19" i="14"/>
  <c r="E40" i="14" s="1"/>
  <c r="E41" i="14" s="1"/>
  <c r="D42" i="14" s="1"/>
  <c r="H44" i="14"/>
  <c r="E60" i="14"/>
  <c r="H60" i="14" s="1"/>
  <c r="H61" i="14" s="1"/>
  <c r="H7" i="14"/>
  <c r="G8" i="14"/>
  <c r="E17" i="14"/>
  <c r="E34" i="14" s="1"/>
  <c r="E35" i="14" s="1"/>
  <c r="D36" i="14" s="1"/>
  <c r="E22" i="14"/>
  <c r="E49" i="14" s="1"/>
  <c r="E50" i="14" s="1"/>
  <c r="D51" i="14" s="1"/>
  <c r="E26" i="14"/>
  <c r="D27" i="14" s="1"/>
  <c r="E54" i="14"/>
  <c r="H54" i="14" s="1"/>
  <c r="H55" i="14" s="1"/>
  <c r="E15" i="14"/>
  <c r="E28" i="14" s="1"/>
  <c r="E29" i="14" s="1"/>
  <c r="D30" i="14" s="1"/>
  <c r="I60" i="12"/>
  <c r="F28" i="12"/>
  <c r="E30" i="12"/>
  <c r="F16" i="12"/>
  <c r="E12" i="12"/>
  <c r="E25" i="12"/>
  <c r="E27" i="12"/>
  <c r="H7" i="12"/>
  <c r="F12" i="12"/>
  <c r="E16" i="12"/>
  <c r="E31" i="12" s="1"/>
  <c r="E32" i="12" s="1"/>
  <c r="D33" i="12" s="1"/>
  <c r="E21" i="12"/>
  <c r="E46" i="12" s="1"/>
  <c r="E47" i="12" s="1"/>
  <c r="D48" i="12" s="1"/>
  <c r="F25" i="12"/>
  <c r="F27" i="12"/>
  <c r="E8" i="12"/>
  <c r="E19" i="12"/>
  <c r="E40" i="12" s="1"/>
  <c r="E41" i="12" s="1"/>
  <c r="D42" i="12" s="1"/>
  <c r="H44" i="12"/>
  <c r="E60" i="12"/>
  <c r="H60" i="12" s="1"/>
  <c r="H61" i="12" s="1"/>
  <c r="G8" i="12"/>
  <c r="E17" i="12"/>
  <c r="E34" i="12" s="1"/>
  <c r="E35" i="12" s="1"/>
  <c r="D36" i="12" s="1"/>
  <c r="E22" i="12"/>
  <c r="E49" i="12" s="1"/>
  <c r="E50" i="12" s="1"/>
  <c r="D51" i="12" s="1"/>
  <c r="E26" i="12"/>
  <c r="D27" i="12" s="1"/>
  <c r="E54" i="12"/>
  <c r="H54" i="12" s="1"/>
  <c r="H55" i="12" s="1"/>
  <c r="E15" i="12"/>
  <c r="E28" i="12" s="1"/>
  <c r="E29" i="12" s="1"/>
  <c r="D30" i="12" s="1"/>
  <c r="G12" i="10"/>
  <c r="I60" i="10"/>
  <c r="F28" i="10"/>
  <c r="E30" i="10"/>
  <c r="F16" i="10"/>
  <c r="F29" i="10"/>
  <c r="E57" i="10"/>
  <c r="E12" i="10"/>
  <c r="E25" i="10"/>
  <c r="E27" i="10"/>
  <c r="H7" i="10"/>
  <c r="F12" i="10"/>
  <c r="E16" i="10"/>
  <c r="E31" i="10" s="1"/>
  <c r="E32" i="10" s="1"/>
  <c r="D33" i="10" s="1"/>
  <c r="E21" i="10"/>
  <c r="E46" i="10" s="1"/>
  <c r="E47" i="10" s="1"/>
  <c r="D48" i="10" s="1"/>
  <c r="F25" i="10"/>
  <c r="E18" i="10"/>
  <c r="E37" i="10" s="1"/>
  <c r="E38" i="10" s="1"/>
  <c r="E8" i="10"/>
  <c r="H8" i="10" s="1"/>
  <c r="E19" i="10"/>
  <c r="E40" i="10" s="1"/>
  <c r="E41" i="10" s="1"/>
  <c r="D42" i="10" s="1"/>
  <c r="E60" i="10"/>
  <c r="H60" i="10" s="1"/>
  <c r="H61" i="10" s="1"/>
  <c r="E17" i="10"/>
  <c r="E34" i="10" s="1"/>
  <c r="E35" i="10" s="1"/>
  <c r="D36" i="10" s="1"/>
  <c r="E22" i="10"/>
  <c r="E49" i="10" s="1"/>
  <c r="E50" i="10" s="1"/>
  <c r="E26" i="10"/>
  <c r="E54" i="10"/>
  <c r="H54" i="10" s="1"/>
  <c r="H55" i="10" s="1"/>
  <c r="E15" i="10"/>
  <c r="E28" i="10" s="1"/>
  <c r="E29" i="10" s="1"/>
  <c r="D30" i="10" s="1"/>
  <c r="H38" i="8"/>
  <c r="D39" i="8"/>
  <c r="I60" i="8"/>
  <c r="F28" i="8"/>
  <c r="E30" i="8"/>
  <c r="F16" i="8"/>
  <c r="E12" i="8"/>
  <c r="E25" i="8"/>
  <c r="E27" i="8"/>
  <c r="H7" i="8"/>
  <c r="F12" i="8"/>
  <c r="E16" i="8"/>
  <c r="E31" i="8" s="1"/>
  <c r="E32" i="8" s="1"/>
  <c r="D33" i="8" s="1"/>
  <c r="E21" i="8"/>
  <c r="E46" i="8" s="1"/>
  <c r="E47" i="8" s="1"/>
  <c r="D48" i="8" s="1"/>
  <c r="F25" i="8"/>
  <c r="F27" i="8"/>
  <c r="E8" i="8"/>
  <c r="E19" i="8"/>
  <c r="E40" i="8" s="1"/>
  <c r="E41" i="8" s="1"/>
  <c r="D42" i="8" s="1"/>
  <c r="H44" i="8"/>
  <c r="E60" i="8"/>
  <c r="H60" i="8" s="1"/>
  <c r="H61" i="8" s="1"/>
  <c r="G8" i="8"/>
  <c r="E17" i="8"/>
  <c r="E34" i="8" s="1"/>
  <c r="E35" i="8" s="1"/>
  <c r="D36" i="8" s="1"/>
  <c r="E22" i="8"/>
  <c r="E49" i="8" s="1"/>
  <c r="E50" i="8" s="1"/>
  <c r="E26" i="8"/>
  <c r="D27" i="8" s="1"/>
  <c r="E54" i="8"/>
  <c r="H54" i="8" s="1"/>
  <c r="H55" i="8" s="1"/>
  <c r="E15" i="8"/>
  <c r="E28" i="8" s="1"/>
  <c r="E29" i="8" s="1"/>
  <c r="D30" i="8" s="1"/>
  <c r="H38" i="6"/>
  <c r="I60" i="6"/>
  <c r="F28" i="6"/>
  <c r="E30" i="6"/>
  <c r="F16" i="6"/>
  <c r="H7" i="6"/>
  <c r="F12" i="6"/>
  <c r="E16" i="6"/>
  <c r="E31" i="6" s="1"/>
  <c r="E32" i="6" s="1"/>
  <c r="D33" i="6" s="1"/>
  <c r="E21" i="6"/>
  <c r="E46" i="6" s="1"/>
  <c r="E47" i="6" s="1"/>
  <c r="D48" i="6" s="1"/>
  <c r="F25" i="6"/>
  <c r="F27" i="6"/>
  <c r="F39" i="6"/>
  <c r="F51" i="6"/>
  <c r="E8" i="6"/>
  <c r="E19" i="6"/>
  <c r="E40" i="6" s="1"/>
  <c r="E41" i="6" s="1"/>
  <c r="D42" i="6" s="1"/>
  <c r="E60" i="6"/>
  <c r="H60" i="6" s="1"/>
  <c r="H61" i="6" s="1"/>
  <c r="F30" i="6"/>
  <c r="G8" i="6"/>
  <c r="E17" i="6"/>
  <c r="E34" i="6" s="1"/>
  <c r="E35" i="6" s="1"/>
  <c r="D36" i="6" s="1"/>
  <c r="E22" i="6"/>
  <c r="E49" i="6" s="1"/>
  <c r="E50" i="6" s="1"/>
  <c r="D51" i="6" s="1"/>
  <c r="E26" i="6"/>
  <c r="D27" i="6" s="1"/>
  <c r="E54" i="6"/>
  <c r="H54" i="6" s="1"/>
  <c r="H55" i="6" s="1"/>
  <c r="E15" i="6"/>
  <c r="E28" i="6" s="1"/>
  <c r="E29" i="6" s="1"/>
  <c r="D30" i="6" s="1"/>
  <c r="H44" i="28" l="1"/>
  <c r="F29" i="30"/>
  <c r="H38" i="42"/>
  <c r="H44" i="22"/>
  <c r="H38" i="12"/>
  <c r="H17" i="46"/>
  <c r="H18" i="46" s="1"/>
  <c r="F7" i="45" s="1"/>
  <c r="I7" i="45" s="1"/>
  <c r="H20" i="46"/>
  <c r="H21" i="46" s="1"/>
  <c r="F8" i="45" s="1"/>
  <c r="I8" i="45" s="1"/>
  <c r="H12" i="56"/>
  <c r="H13" i="56" s="1"/>
  <c r="F6" i="55" s="1"/>
  <c r="I6" i="55" s="1"/>
  <c r="F29" i="14"/>
  <c r="H30" i="60"/>
  <c r="H32" i="18"/>
  <c r="H38" i="38"/>
  <c r="H25" i="24"/>
  <c r="H44" i="36"/>
  <c r="F29" i="18"/>
  <c r="H29" i="18" s="1"/>
  <c r="H32" i="16"/>
  <c r="H25" i="26"/>
  <c r="H12" i="46"/>
  <c r="H13" i="46" s="1"/>
  <c r="F6" i="45" s="1"/>
  <c r="I6" i="45" s="1"/>
  <c r="H38" i="16"/>
  <c r="H47" i="36"/>
  <c r="E46" i="72"/>
  <c r="E47" i="72" s="1"/>
  <c r="H38" i="14"/>
  <c r="H25" i="36"/>
  <c r="H29" i="68"/>
  <c r="H61" i="34"/>
  <c r="H44" i="6"/>
  <c r="H38" i="24"/>
  <c r="F29" i="70"/>
  <c r="H29" i="70" s="1"/>
  <c r="H15" i="28"/>
  <c r="H32" i="24"/>
  <c r="H38" i="58"/>
  <c r="H30" i="70"/>
  <c r="F29" i="95"/>
  <c r="H29" i="95" s="1"/>
  <c r="H30" i="28"/>
  <c r="H28" i="28"/>
  <c r="H15" i="70"/>
  <c r="H38" i="34"/>
  <c r="H15" i="38"/>
  <c r="H28" i="66"/>
  <c r="F30" i="26"/>
  <c r="H30" i="26" s="1"/>
  <c r="H38" i="68"/>
  <c r="H35" i="10"/>
  <c r="H38" i="36"/>
  <c r="H25" i="34"/>
  <c r="H12" i="50"/>
  <c r="H13" i="50" s="1"/>
  <c r="F6" i="49" s="1"/>
  <c r="I6" i="49" s="1"/>
  <c r="H38" i="28"/>
  <c r="F30" i="38"/>
  <c r="H30" i="38" s="1"/>
  <c r="H25" i="38"/>
  <c r="H35" i="95"/>
  <c r="H26" i="95"/>
  <c r="H30" i="95"/>
  <c r="H47" i="95"/>
  <c r="H27" i="95"/>
  <c r="H41" i="95"/>
  <c r="H50" i="95"/>
  <c r="F31" i="95"/>
  <c r="H31" i="95" s="1"/>
  <c r="F17" i="95"/>
  <c r="E33" i="95"/>
  <c r="H33" i="95" s="1"/>
  <c r="H16" i="95"/>
  <c r="H8" i="95"/>
  <c r="H10" i="95" s="1"/>
  <c r="G12" i="95"/>
  <c r="H12" i="95" s="1"/>
  <c r="H13" i="95" s="1"/>
  <c r="H25" i="95"/>
  <c r="H15" i="95"/>
  <c r="H28" i="95"/>
  <c r="H32" i="95"/>
  <c r="H15" i="66"/>
  <c r="H29" i="66"/>
  <c r="H38" i="40"/>
  <c r="H15" i="26"/>
  <c r="H38" i="70"/>
  <c r="H30" i="66"/>
  <c r="H12" i="52"/>
  <c r="H13" i="52" s="1"/>
  <c r="F6" i="51" s="1"/>
  <c r="I6" i="51" s="1"/>
  <c r="H8" i="48"/>
  <c r="H10" i="48" s="1"/>
  <c r="H47" i="18"/>
  <c r="H15" i="18"/>
  <c r="H41" i="26"/>
  <c r="H27" i="66"/>
  <c r="H47" i="26"/>
  <c r="H30" i="30"/>
  <c r="H47" i="66"/>
  <c r="H25" i="16"/>
  <c r="F29" i="58"/>
  <c r="H29" i="58" s="1"/>
  <c r="H44" i="24"/>
  <c r="H15" i="24"/>
  <c r="F29" i="60"/>
  <c r="H29" i="60" s="1"/>
  <c r="H28" i="72"/>
  <c r="F29" i="24"/>
  <c r="H29" i="24" s="1"/>
  <c r="H35" i="64"/>
  <c r="H12" i="48"/>
  <c r="H13" i="48" s="1"/>
  <c r="F6" i="47" s="1"/>
  <c r="I6" i="47" s="1"/>
  <c r="H35" i="70"/>
  <c r="H17" i="50"/>
  <c r="H18" i="50" s="1"/>
  <c r="F7" i="49" s="1"/>
  <c r="I7" i="49" s="1"/>
  <c r="H30" i="24"/>
  <c r="H12" i="44"/>
  <c r="H13" i="44" s="1"/>
  <c r="F6" i="43" s="1"/>
  <c r="I6" i="43" s="1"/>
  <c r="H32" i="26"/>
  <c r="H25" i="20"/>
  <c r="H15" i="72"/>
  <c r="H29" i="72"/>
  <c r="H27" i="68"/>
  <c r="H12" i="66"/>
  <c r="H13" i="66" s="1"/>
  <c r="H38" i="66"/>
  <c r="H44" i="66"/>
  <c r="H47" i="64"/>
  <c r="H44" i="64"/>
  <c r="H32" i="64"/>
  <c r="H30" i="64"/>
  <c r="H27" i="62"/>
  <c r="H47" i="60"/>
  <c r="H25" i="60"/>
  <c r="H32" i="60"/>
  <c r="H15" i="58"/>
  <c r="H16" i="56"/>
  <c r="H17" i="56"/>
  <c r="H20" i="56"/>
  <c r="H21" i="56" s="1"/>
  <c r="F8" i="55" s="1"/>
  <c r="I8" i="55" s="1"/>
  <c r="H12" i="54"/>
  <c r="H13" i="54" s="1"/>
  <c r="F6" i="53" s="1"/>
  <c r="I6" i="53" s="1"/>
  <c r="H20" i="52"/>
  <c r="H21" i="52" s="1"/>
  <c r="F8" i="51" s="1"/>
  <c r="I8" i="51" s="1"/>
  <c r="H16" i="52"/>
  <c r="H18" i="52" s="1"/>
  <c r="F7" i="51" s="1"/>
  <c r="I7" i="51" s="1"/>
  <c r="H8" i="50"/>
  <c r="H10" i="50" s="1"/>
  <c r="F5" i="49" s="1"/>
  <c r="I5" i="49" s="1"/>
  <c r="H26" i="46"/>
  <c r="H27" i="46" s="1"/>
  <c r="F10" i="45" s="1"/>
  <c r="I10" i="45" s="1"/>
  <c r="H12" i="42"/>
  <c r="H13" i="42" s="1"/>
  <c r="H30" i="42"/>
  <c r="D36" i="42"/>
  <c r="H47" i="40"/>
  <c r="H27" i="40"/>
  <c r="H41" i="38"/>
  <c r="H27" i="38"/>
  <c r="H47" i="38"/>
  <c r="H30" i="36"/>
  <c r="H15" i="36"/>
  <c r="F29" i="36"/>
  <c r="F29" i="34"/>
  <c r="H29" i="34" s="1"/>
  <c r="H30" i="34"/>
  <c r="H15" i="34"/>
  <c r="H32" i="34"/>
  <c r="H25" i="30"/>
  <c r="H38" i="30"/>
  <c r="H27" i="30"/>
  <c r="F29" i="28"/>
  <c r="H29" i="28" s="1"/>
  <c r="H38" i="26"/>
  <c r="H41" i="24"/>
  <c r="H47" i="20"/>
  <c r="H30" i="16"/>
  <c r="H28" i="16"/>
  <c r="H25" i="14"/>
  <c r="H32" i="10"/>
  <c r="H32" i="8"/>
  <c r="H15" i="6"/>
  <c r="H41" i="6"/>
  <c r="H35" i="6"/>
  <c r="H25" i="6"/>
  <c r="H25" i="8"/>
  <c r="H30" i="10"/>
  <c r="H15" i="12"/>
  <c r="H28" i="22"/>
  <c r="H27" i="24"/>
  <c r="H26" i="24"/>
  <c r="H15" i="30"/>
  <c r="H50" i="30"/>
  <c r="H30" i="40"/>
  <c r="H10" i="42"/>
  <c r="H57" i="42" s="1"/>
  <c r="H58" i="42" s="1"/>
  <c r="H32" i="62"/>
  <c r="H25" i="64"/>
  <c r="H27" i="70"/>
  <c r="H38" i="72"/>
  <c r="H32" i="40"/>
  <c r="H32" i="30"/>
  <c r="H20" i="44"/>
  <c r="H21" i="44" s="1"/>
  <c r="F8" i="43" s="1"/>
  <c r="I8" i="43" s="1"/>
  <c r="H26" i="42"/>
  <c r="H28" i="6"/>
  <c r="H15" i="10"/>
  <c r="H28" i="10"/>
  <c r="H35" i="30"/>
  <c r="H25" i="40"/>
  <c r="H41" i="42"/>
  <c r="H47" i="58"/>
  <c r="H26" i="60"/>
  <c r="H30" i="8"/>
  <c r="H25" i="10"/>
  <c r="H27" i="14"/>
  <c r="H30" i="14"/>
  <c r="H27" i="16"/>
  <c r="H38" i="18"/>
  <c r="H47" i="30"/>
  <c r="H15" i="40"/>
  <c r="H27" i="42"/>
  <c r="H28" i="42"/>
  <c r="D39" i="60"/>
  <c r="H30" i="62"/>
  <c r="H50" i="64"/>
  <c r="H32" i="68"/>
  <c r="H25" i="72"/>
  <c r="H32" i="14"/>
  <c r="H28" i="14"/>
  <c r="H27" i="20"/>
  <c r="H32" i="20"/>
  <c r="H15" i="22"/>
  <c r="H12" i="22"/>
  <c r="H13" i="22" s="1"/>
  <c r="H35" i="28"/>
  <c r="H50" i="42"/>
  <c r="H41" i="58"/>
  <c r="H30" i="68"/>
  <c r="H50" i="72"/>
  <c r="H47" i="62"/>
  <c r="F30" i="12"/>
  <c r="H30" i="12" s="1"/>
  <c r="H12" i="10"/>
  <c r="H13" i="10" s="1"/>
  <c r="H15" i="14"/>
  <c r="H50" i="14"/>
  <c r="H15" i="16"/>
  <c r="H35" i="20"/>
  <c r="H25" i="22"/>
  <c r="H27" i="26"/>
  <c r="H47" i="28"/>
  <c r="H27" i="34"/>
  <c r="H27" i="36"/>
  <c r="H10" i="38"/>
  <c r="F5" i="37" s="1"/>
  <c r="I5" i="37" s="1"/>
  <c r="H50" i="38"/>
  <c r="F29" i="40"/>
  <c r="H29" i="40" s="1"/>
  <c r="H15" i="42"/>
  <c r="H8" i="52"/>
  <c r="H10" i="52" s="1"/>
  <c r="F5" i="51" s="1"/>
  <c r="I5" i="51" s="1"/>
  <c r="H30" i="58"/>
  <c r="H27" i="60"/>
  <c r="F29" i="62"/>
  <c r="H29" i="62" s="1"/>
  <c r="H35" i="72"/>
  <c r="H35" i="66"/>
  <c r="H30" i="22"/>
  <c r="H50" i="6"/>
  <c r="F29" i="8"/>
  <c r="H47" i="10"/>
  <c r="H28" i="12"/>
  <c r="H35" i="14"/>
  <c r="H27" i="18"/>
  <c r="H30" i="18"/>
  <c r="H29" i="22"/>
  <c r="H28" i="26"/>
  <c r="H41" i="28"/>
  <c r="H12" i="28"/>
  <c r="H13" i="28" s="1"/>
  <c r="H28" i="34"/>
  <c r="H28" i="36"/>
  <c r="H26" i="54"/>
  <c r="H27" i="54" s="1"/>
  <c r="F10" i="53" s="1"/>
  <c r="I10" i="53" s="1"/>
  <c r="H28" i="58"/>
  <c r="H41" i="64"/>
  <c r="H32" i="42"/>
  <c r="H41" i="72"/>
  <c r="H27" i="72"/>
  <c r="H26" i="72"/>
  <c r="H8" i="72"/>
  <c r="H10" i="72" s="1"/>
  <c r="G12" i="72"/>
  <c r="H12" i="72" s="1"/>
  <c r="H13" i="72" s="1"/>
  <c r="H30" i="72"/>
  <c r="H32" i="72"/>
  <c r="F31" i="72"/>
  <c r="H31" i="72" s="1"/>
  <c r="F17" i="72"/>
  <c r="E33" i="72"/>
  <c r="H33" i="72" s="1"/>
  <c r="H16" i="72"/>
  <c r="H25" i="70"/>
  <c r="H12" i="70"/>
  <c r="H13" i="70" s="1"/>
  <c r="H26" i="70"/>
  <c r="H47" i="70"/>
  <c r="H10" i="70"/>
  <c r="F31" i="70"/>
  <c r="H31" i="70" s="1"/>
  <c r="F17" i="70"/>
  <c r="E33" i="70"/>
  <c r="H33" i="70" s="1"/>
  <c r="H16" i="70"/>
  <c r="H41" i="70"/>
  <c r="H50" i="70"/>
  <c r="H32" i="70"/>
  <c r="H35" i="68"/>
  <c r="H41" i="68"/>
  <c r="H10" i="68"/>
  <c r="H12" i="68"/>
  <c r="H13" i="68" s="1"/>
  <c r="H26" i="68"/>
  <c r="H25" i="68"/>
  <c r="H47" i="68"/>
  <c r="F31" i="68"/>
  <c r="H31" i="68" s="1"/>
  <c r="F17" i="68"/>
  <c r="E33" i="68"/>
  <c r="H33" i="68" s="1"/>
  <c r="H16" i="68"/>
  <c r="H50" i="68"/>
  <c r="H25" i="66"/>
  <c r="H26" i="66"/>
  <c r="F31" i="66"/>
  <c r="H31" i="66" s="1"/>
  <c r="F17" i="66"/>
  <c r="E33" i="66"/>
  <c r="H33" i="66" s="1"/>
  <c r="H16" i="66"/>
  <c r="H10" i="66"/>
  <c r="H41" i="66"/>
  <c r="H50" i="66"/>
  <c r="H32" i="66"/>
  <c r="H26" i="64"/>
  <c r="H27" i="64"/>
  <c r="H15" i="64"/>
  <c r="H8" i="64"/>
  <c r="H10" i="64" s="1"/>
  <c r="G12" i="64"/>
  <c r="H12" i="64" s="1"/>
  <c r="H13" i="64" s="1"/>
  <c r="F31" i="64"/>
  <c r="H31" i="64" s="1"/>
  <c r="F17" i="64"/>
  <c r="E33" i="64"/>
  <c r="H33" i="64" s="1"/>
  <c r="H16" i="64"/>
  <c r="H29" i="64"/>
  <c r="H28" i="64"/>
  <c r="H41" i="62"/>
  <c r="F31" i="62"/>
  <c r="H31" i="62" s="1"/>
  <c r="F17" i="62"/>
  <c r="E33" i="62"/>
  <c r="H33" i="62" s="1"/>
  <c r="H16" i="62"/>
  <c r="H28" i="62"/>
  <c r="H50" i="62"/>
  <c r="D51" i="62"/>
  <c r="H25" i="62"/>
  <c r="H15" i="62"/>
  <c r="H35" i="62"/>
  <c r="H8" i="62"/>
  <c r="H10" i="62" s="1"/>
  <c r="G12" i="62"/>
  <c r="H12" i="62" s="1"/>
  <c r="H13" i="62" s="1"/>
  <c r="H26" i="62"/>
  <c r="H15" i="60"/>
  <c r="H12" i="60"/>
  <c r="H13" i="60" s="1"/>
  <c r="F31" i="60"/>
  <c r="H31" i="60" s="1"/>
  <c r="F17" i="60"/>
  <c r="E33" i="60"/>
  <c r="H33" i="60" s="1"/>
  <c r="H16" i="60"/>
  <c r="H10" i="60"/>
  <c r="H50" i="60"/>
  <c r="D51" i="60"/>
  <c r="H41" i="60"/>
  <c r="H28" i="60"/>
  <c r="D36" i="60"/>
  <c r="H35" i="60"/>
  <c r="H27" i="58"/>
  <c r="H35" i="58"/>
  <c r="H25" i="58"/>
  <c r="H26" i="58"/>
  <c r="H32" i="58"/>
  <c r="H12" i="58"/>
  <c r="H13" i="58" s="1"/>
  <c r="H10" i="58"/>
  <c r="H50" i="58"/>
  <c r="F31" i="58"/>
  <c r="H31" i="58" s="1"/>
  <c r="F17" i="58"/>
  <c r="E33" i="58"/>
  <c r="H33" i="58" s="1"/>
  <c r="H16" i="58"/>
  <c r="I35" i="56"/>
  <c r="H35" i="56"/>
  <c r="H36" i="56" s="1"/>
  <c r="F13" i="55" s="1"/>
  <c r="I13" i="55" s="1"/>
  <c r="H8" i="56"/>
  <c r="H10" i="56" s="1"/>
  <c r="H26" i="56"/>
  <c r="H27" i="56" s="1"/>
  <c r="F10" i="55" s="1"/>
  <c r="I10" i="55" s="1"/>
  <c r="H18" i="54"/>
  <c r="F7" i="53" s="1"/>
  <c r="I7" i="53" s="1"/>
  <c r="H8" i="54"/>
  <c r="H10" i="54" s="1"/>
  <c r="I35" i="52"/>
  <c r="H35" i="52"/>
  <c r="H36" i="52" s="1"/>
  <c r="F13" i="51" s="1"/>
  <c r="I13" i="51" s="1"/>
  <c r="H26" i="52"/>
  <c r="H27" i="52" s="1"/>
  <c r="F10" i="51" s="1"/>
  <c r="I10" i="51" s="1"/>
  <c r="I35" i="50"/>
  <c r="H35" i="50"/>
  <c r="H36" i="50" s="1"/>
  <c r="F13" i="49" s="1"/>
  <c r="I13" i="49" s="1"/>
  <c r="H26" i="50"/>
  <c r="H27" i="50" s="1"/>
  <c r="F10" i="49" s="1"/>
  <c r="I10" i="49" s="1"/>
  <c r="F5" i="47"/>
  <c r="I5" i="47" s="1"/>
  <c r="H32" i="48"/>
  <c r="H33" i="48" s="1"/>
  <c r="F12" i="47" s="1"/>
  <c r="I12" i="47" s="1"/>
  <c r="I35" i="48"/>
  <c r="H35" i="48"/>
  <c r="H36" i="48" s="1"/>
  <c r="F13" i="47" s="1"/>
  <c r="I13" i="47" s="1"/>
  <c r="H26" i="48"/>
  <c r="H27" i="48" s="1"/>
  <c r="F10" i="47" s="1"/>
  <c r="I10" i="47" s="1"/>
  <c r="H18" i="48"/>
  <c r="F7" i="47" s="1"/>
  <c r="I7" i="47" s="1"/>
  <c r="I35" i="46"/>
  <c r="H35" i="46"/>
  <c r="H36" i="46" s="1"/>
  <c r="F13" i="45" s="1"/>
  <c r="I13" i="45" s="1"/>
  <c r="H8" i="46"/>
  <c r="H10" i="46" s="1"/>
  <c r="H18" i="44"/>
  <c r="F7" i="43" s="1"/>
  <c r="I7" i="43" s="1"/>
  <c r="H8" i="44"/>
  <c r="H10" i="44" s="1"/>
  <c r="H26" i="44"/>
  <c r="H27" i="44" s="1"/>
  <c r="F10" i="43" s="1"/>
  <c r="I10" i="43" s="1"/>
  <c r="I35" i="44"/>
  <c r="H35" i="44"/>
  <c r="H36" i="44" s="1"/>
  <c r="F13" i="43" s="1"/>
  <c r="I13" i="43" s="1"/>
  <c r="F31" i="42"/>
  <c r="H31" i="42" s="1"/>
  <c r="F17" i="42"/>
  <c r="E33" i="42"/>
  <c r="H33" i="42" s="1"/>
  <c r="H16" i="42"/>
  <c r="H29" i="42"/>
  <c r="H8" i="40"/>
  <c r="H10" i="40" s="1"/>
  <c r="G12" i="40"/>
  <c r="H12" i="40" s="1"/>
  <c r="H13" i="40" s="1"/>
  <c r="H28" i="40"/>
  <c r="H50" i="40"/>
  <c r="H35" i="40"/>
  <c r="H41" i="40"/>
  <c r="F31" i="40"/>
  <c r="H31" i="40" s="1"/>
  <c r="F17" i="40"/>
  <c r="E33" i="40"/>
  <c r="H33" i="40" s="1"/>
  <c r="H16" i="40"/>
  <c r="H26" i="40"/>
  <c r="F31" i="38"/>
  <c r="H31" i="38" s="1"/>
  <c r="F17" i="38"/>
  <c r="E33" i="38"/>
  <c r="H16" i="38"/>
  <c r="H26" i="38"/>
  <c r="D33" i="38"/>
  <c r="H32" i="38"/>
  <c r="H12" i="38"/>
  <c r="H13" i="38" s="1"/>
  <c r="F6" i="37" s="1"/>
  <c r="I6" i="37" s="1"/>
  <c r="H35" i="38"/>
  <c r="H29" i="36"/>
  <c r="H26" i="36"/>
  <c r="H50" i="36"/>
  <c r="H41" i="36"/>
  <c r="H35" i="36"/>
  <c r="F31" i="36"/>
  <c r="H31" i="36" s="1"/>
  <c r="F17" i="36"/>
  <c r="E33" i="36"/>
  <c r="H33" i="36" s="1"/>
  <c r="H16" i="36"/>
  <c r="H8" i="36"/>
  <c r="H10" i="36" s="1"/>
  <c r="G12" i="36"/>
  <c r="H12" i="36" s="1"/>
  <c r="H13" i="36" s="1"/>
  <c r="H8" i="34"/>
  <c r="H10" i="34" s="1"/>
  <c r="G12" i="34"/>
  <c r="H12" i="34" s="1"/>
  <c r="H13" i="34" s="1"/>
  <c r="H41" i="34"/>
  <c r="H26" i="34"/>
  <c r="F31" i="34"/>
  <c r="H31" i="34" s="1"/>
  <c r="F17" i="34"/>
  <c r="E33" i="34"/>
  <c r="H33" i="34" s="1"/>
  <c r="H16" i="34"/>
  <c r="H50" i="34"/>
  <c r="H35" i="34"/>
  <c r="F31" i="32"/>
  <c r="H31" i="32" s="1"/>
  <c r="F17" i="32"/>
  <c r="E33" i="32"/>
  <c r="H33" i="32" s="1"/>
  <c r="H16" i="32"/>
  <c r="H26" i="32"/>
  <c r="H38" i="32"/>
  <c r="D39" i="32"/>
  <c r="H50" i="32"/>
  <c r="D51" i="32"/>
  <c r="H27" i="32"/>
  <c r="F30" i="32"/>
  <c r="H30" i="32" s="1"/>
  <c r="F29" i="32"/>
  <c r="H29" i="32" s="1"/>
  <c r="H15" i="32"/>
  <c r="H41" i="32"/>
  <c r="D42" i="32"/>
  <c r="H8" i="32"/>
  <c r="H10" i="32" s="1"/>
  <c r="G12" i="32"/>
  <c r="H12" i="32" s="1"/>
  <c r="H13" i="32" s="1"/>
  <c r="H47" i="32"/>
  <c r="H32" i="32"/>
  <c r="H28" i="32"/>
  <c r="H35" i="32"/>
  <c r="H8" i="30"/>
  <c r="H10" i="30" s="1"/>
  <c r="G12" i="30"/>
  <c r="H12" i="30" s="1"/>
  <c r="H13" i="30" s="1"/>
  <c r="H29" i="30"/>
  <c r="H28" i="30"/>
  <c r="F31" i="30"/>
  <c r="H31" i="30" s="1"/>
  <c r="F17" i="30"/>
  <c r="E33" i="30"/>
  <c r="H33" i="30" s="1"/>
  <c r="H16" i="30"/>
  <c r="H26" i="30"/>
  <c r="H41" i="30"/>
  <c r="H25" i="28"/>
  <c r="H32" i="28"/>
  <c r="H27" i="28"/>
  <c r="F31" i="28"/>
  <c r="H31" i="28" s="1"/>
  <c r="F17" i="28"/>
  <c r="E33" i="28"/>
  <c r="H33" i="28" s="1"/>
  <c r="H16" i="28"/>
  <c r="H10" i="28"/>
  <c r="H50" i="28"/>
  <c r="H26" i="28"/>
  <c r="H8" i="26"/>
  <c r="H10" i="26" s="1"/>
  <c r="G12" i="26"/>
  <c r="H12" i="26" s="1"/>
  <c r="H13" i="26" s="1"/>
  <c r="F31" i="26"/>
  <c r="H31" i="26" s="1"/>
  <c r="F17" i="26"/>
  <c r="E33" i="26"/>
  <c r="H33" i="26" s="1"/>
  <c r="H16" i="26"/>
  <c r="H35" i="26"/>
  <c r="H26" i="26"/>
  <c r="H50" i="26"/>
  <c r="D51" i="26"/>
  <c r="H29" i="26"/>
  <c r="H50" i="24"/>
  <c r="H8" i="24"/>
  <c r="H10" i="24" s="1"/>
  <c r="G12" i="24"/>
  <c r="H12" i="24" s="1"/>
  <c r="H13" i="24" s="1"/>
  <c r="F31" i="24"/>
  <c r="H31" i="24" s="1"/>
  <c r="F17" i="24"/>
  <c r="E33" i="24"/>
  <c r="H33" i="24" s="1"/>
  <c r="H16" i="24"/>
  <c r="H35" i="24"/>
  <c r="H27" i="22"/>
  <c r="F31" i="22"/>
  <c r="H31" i="22" s="1"/>
  <c r="F17" i="22"/>
  <c r="E33" i="22"/>
  <c r="H33" i="22" s="1"/>
  <c r="H16" i="22"/>
  <c r="H32" i="22"/>
  <c r="H10" i="22"/>
  <c r="H41" i="22"/>
  <c r="H50" i="22"/>
  <c r="H26" i="22"/>
  <c r="H35" i="22"/>
  <c r="H47" i="22"/>
  <c r="F31" i="20"/>
  <c r="H31" i="20" s="1"/>
  <c r="F17" i="20"/>
  <c r="E33" i="20"/>
  <c r="H33" i="20" s="1"/>
  <c r="H16" i="20"/>
  <c r="F30" i="20"/>
  <c r="H30" i="20" s="1"/>
  <c r="H15" i="20"/>
  <c r="F29" i="20"/>
  <c r="H29" i="20" s="1"/>
  <c r="H28" i="20"/>
  <c r="H41" i="20"/>
  <c r="H50" i="20"/>
  <c r="H38" i="20"/>
  <c r="H26" i="20"/>
  <c r="H8" i="20"/>
  <c r="H10" i="20" s="1"/>
  <c r="G12" i="20"/>
  <c r="H12" i="20" s="1"/>
  <c r="H13" i="20" s="1"/>
  <c r="H28" i="18"/>
  <c r="F31" i="18"/>
  <c r="H31" i="18" s="1"/>
  <c r="F17" i="18"/>
  <c r="E33" i="18"/>
  <c r="H33" i="18" s="1"/>
  <c r="H16" i="18"/>
  <c r="H8" i="18"/>
  <c r="H10" i="18" s="1"/>
  <c r="G12" i="18"/>
  <c r="H12" i="18" s="1"/>
  <c r="H13" i="18" s="1"/>
  <c r="H35" i="18"/>
  <c r="H50" i="18"/>
  <c r="H26" i="18"/>
  <c r="H29" i="16"/>
  <c r="H8" i="16"/>
  <c r="H10" i="16" s="1"/>
  <c r="G12" i="16"/>
  <c r="H12" i="16" s="1"/>
  <c r="H13" i="16" s="1"/>
  <c r="H50" i="16"/>
  <c r="H26" i="16"/>
  <c r="H41" i="16"/>
  <c r="H35" i="16"/>
  <c r="F31" i="16"/>
  <c r="H31" i="16" s="1"/>
  <c r="F17" i="16"/>
  <c r="E33" i="16"/>
  <c r="H33" i="16" s="1"/>
  <c r="H16" i="16"/>
  <c r="H29" i="14"/>
  <c r="H8" i="14"/>
  <c r="H10" i="14" s="1"/>
  <c r="G12" i="14"/>
  <c r="H12" i="14" s="1"/>
  <c r="H13" i="14" s="1"/>
  <c r="H41" i="14"/>
  <c r="F31" i="14"/>
  <c r="H31" i="14" s="1"/>
  <c r="F17" i="14"/>
  <c r="E33" i="14"/>
  <c r="H33" i="14" s="1"/>
  <c r="H16" i="14"/>
  <c r="H26" i="14"/>
  <c r="H25" i="12"/>
  <c r="H50" i="12"/>
  <c r="H27" i="12"/>
  <c r="H35" i="12"/>
  <c r="F31" i="12"/>
  <c r="H31" i="12" s="1"/>
  <c r="F17" i="12"/>
  <c r="E33" i="12"/>
  <c r="H33" i="12" s="1"/>
  <c r="H16" i="12"/>
  <c r="H8" i="12"/>
  <c r="H10" i="12" s="1"/>
  <c r="G12" i="12"/>
  <c r="H12" i="12" s="1"/>
  <c r="H13" i="12" s="1"/>
  <c r="H26" i="12"/>
  <c r="H47" i="12"/>
  <c r="H41" i="12"/>
  <c r="H32" i="12"/>
  <c r="H29" i="12"/>
  <c r="H38" i="10"/>
  <c r="D39" i="10"/>
  <c r="H41" i="10"/>
  <c r="H26" i="10"/>
  <c r="D27" i="10"/>
  <c r="H27" i="10" s="1"/>
  <c r="F31" i="10"/>
  <c r="H31" i="10" s="1"/>
  <c r="F17" i="10"/>
  <c r="E33" i="10"/>
  <c r="H33" i="10" s="1"/>
  <c r="H16" i="10"/>
  <c r="H50" i="10"/>
  <c r="D51" i="10"/>
  <c r="H29" i="10"/>
  <c r="H10" i="10"/>
  <c r="H35" i="8"/>
  <c r="H26" i="8"/>
  <c r="F31" i="8"/>
  <c r="H31" i="8" s="1"/>
  <c r="F17" i="8"/>
  <c r="E33" i="8"/>
  <c r="H33" i="8" s="1"/>
  <c r="H16" i="8"/>
  <c r="H29" i="8"/>
  <c r="H28" i="8"/>
  <c r="H41" i="8"/>
  <c r="H27" i="8"/>
  <c r="H50" i="8"/>
  <c r="D51" i="8"/>
  <c r="H15" i="8"/>
  <c r="H8" i="8"/>
  <c r="H10" i="8" s="1"/>
  <c r="G12" i="8"/>
  <c r="H12" i="8" s="1"/>
  <c r="H13" i="8" s="1"/>
  <c r="H47" i="8"/>
  <c r="H26" i="6"/>
  <c r="H47" i="6"/>
  <c r="H8" i="6"/>
  <c r="H10" i="6" s="1"/>
  <c r="G12" i="6"/>
  <c r="H12" i="6" s="1"/>
  <c r="H13" i="6" s="1"/>
  <c r="H32" i="6"/>
  <c r="H27" i="6"/>
  <c r="H30" i="6"/>
  <c r="H29" i="6"/>
  <c r="F31" i="6"/>
  <c r="H31" i="6" s="1"/>
  <c r="F17" i="6"/>
  <c r="E33" i="6"/>
  <c r="H33" i="6" s="1"/>
  <c r="H16" i="6"/>
  <c r="D48" i="72" l="1"/>
  <c r="H47" i="72"/>
  <c r="H57" i="95"/>
  <c r="H58" i="95" s="1"/>
  <c r="E36" i="95"/>
  <c r="H36" i="95" s="1"/>
  <c r="H17" i="95"/>
  <c r="F34" i="95"/>
  <c r="H34" i="95" s="1"/>
  <c r="F18" i="95"/>
  <c r="H18" i="56"/>
  <c r="F7" i="55" s="1"/>
  <c r="I7" i="55" s="1"/>
  <c r="H32" i="52"/>
  <c r="H33" i="52" s="1"/>
  <c r="F12" i="51" s="1"/>
  <c r="I12" i="51" s="1"/>
  <c r="I14" i="51" s="1"/>
  <c r="E7" i="85" s="1"/>
  <c r="H32" i="50"/>
  <c r="H33" i="50" s="1"/>
  <c r="F12" i="49" s="1"/>
  <c r="I12" i="49" s="1"/>
  <c r="I14" i="49" s="1"/>
  <c r="E6" i="85" s="1"/>
  <c r="H57" i="38"/>
  <c r="H58" i="38" s="1"/>
  <c r="F10" i="37" s="1"/>
  <c r="I10" i="37" s="1"/>
  <c r="H33" i="38"/>
  <c r="H57" i="72"/>
  <c r="H58" i="72" s="1"/>
  <c r="E36" i="72"/>
  <c r="H36" i="72" s="1"/>
  <c r="H17" i="72"/>
  <c r="F34" i="72"/>
  <c r="H34" i="72" s="1"/>
  <c r="F18" i="72"/>
  <c r="H57" i="70"/>
  <c r="H58" i="70" s="1"/>
  <c r="E36" i="70"/>
  <c r="H36" i="70" s="1"/>
  <c r="H17" i="70"/>
  <c r="F34" i="70"/>
  <c r="H34" i="70" s="1"/>
  <c r="F18" i="70"/>
  <c r="E36" i="68"/>
  <c r="H36" i="68" s="1"/>
  <c r="H17" i="68"/>
  <c r="F34" i="68"/>
  <c r="H34" i="68" s="1"/>
  <c r="F18" i="68"/>
  <c r="H57" i="68"/>
  <c r="H58" i="68" s="1"/>
  <c r="E36" i="66"/>
  <c r="H36" i="66" s="1"/>
  <c r="H17" i="66"/>
  <c r="F34" i="66"/>
  <c r="H34" i="66" s="1"/>
  <c r="F18" i="66"/>
  <c r="H57" i="66"/>
  <c r="H58" i="66" s="1"/>
  <c r="H57" i="64"/>
  <c r="H58" i="64" s="1"/>
  <c r="E36" i="64"/>
  <c r="H36" i="64" s="1"/>
  <c r="H17" i="64"/>
  <c r="F34" i="64"/>
  <c r="H34" i="64" s="1"/>
  <c r="F18" i="64"/>
  <c r="H57" i="62"/>
  <c r="H58" i="62" s="1"/>
  <c r="E36" i="62"/>
  <c r="H36" i="62" s="1"/>
  <c r="H17" i="62"/>
  <c r="F34" i="62"/>
  <c r="H34" i="62" s="1"/>
  <c r="F18" i="62"/>
  <c r="E36" i="60"/>
  <c r="H36" i="60" s="1"/>
  <c r="H17" i="60"/>
  <c r="F34" i="60"/>
  <c r="H34" i="60" s="1"/>
  <c r="F18" i="60"/>
  <c r="H57" i="60"/>
  <c r="H58" i="60" s="1"/>
  <c r="E36" i="58"/>
  <c r="H36" i="58" s="1"/>
  <c r="H17" i="58"/>
  <c r="F34" i="58"/>
  <c r="H34" i="58" s="1"/>
  <c r="F18" i="58"/>
  <c r="H57" i="58"/>
  <c r="H58" i="58" s="1"/>
  <c r="F5" i="55"/>
  <c r="I5" i="55" s="1"/>
  <c r="H32" i="56"/>
  <c r="H33" i="56" s="1"/>
  <c r="F12" i="55" s="1"/>
  <c r="I12" i="55" s="1"/>
  <c r="F5" i="53"/>
  <c r="I5" i="53" s="1"/>
  <c r="H32" i="54"/>
  <c r="H33" i="54" s="1"/>
  <c r="F12" i="53" s="1"/>
  <c r="I12" i="53" s="1"/>
  <c r="I14" i="47"/>
  <c r="E5" i="85" s="1"/>
  <c r="F5" i="45"/>
  <c r="I5" i="45" s="1"/>
  <c r="H32" i="46"/>
  <c r="H33" i="46" s="1"/>
  <c r="F12" i="45" s="1"/>
  <c r="I12" i="45" s="1"/>
  <c r="F5" i="43"/>
  <c r="I5" i="43" s="1"/>
  <c r="H32" i="44"/>
  <c r="H33" i="44" s="1"/>
  <c r="F12" i="43" s="1"/>
  <c r="I12" i="43" s="1"/>
  <c r="E36" i="42"/>
  <c r="H36" i="42" s="1"/>
  <c r="H17" i="42"/>
  <c r="F34" i="42"/>
  <c r="H34" i="42" s="1"/>
  <c r="F18" i="42"/>
  <c r="H57" i="40"/>
  <c r="H58" i="40" s="1"/>
  <c r="E36" i="40"/>
  <c r="H36" i="40" s="1"/>
  <c r="H17" i="40"/>
  <c r="F34" i="40"/>
  <c r="H34" i="40" s="1"/>
  <c r="F18" i="40"/>
  <c r="E36" i="38"/>
  <c r="H36" i="38" s="1"/>
  <c r="H17" i="38"/>
  <c r="F34" i="38"/>
  <c r="H34" i="38" s="1"/>
  <c r="F18" i="38"/>
  <c r="H57" i="36"/>
  <c r="H58" i="36" s="1"/>
  <c r="E36" i="36"/>
  <c r="H36" i="36" s="1"/>
  <c r="H17" i="36"/>
  <c r="F34" i="36"/>
  <c r="H34" i="36" s="1"/>
  <c r="F18" i="36"/>
  <c r="H57" i="34"/>
  <c r="H58" i="34" s="1"/>
  <c r="E36" i="34"/>
  <c r="H36" i="34" s="1"/>
  <c r="H17" i="34"/>
  <c r="F34" i="34"/>
  <c r="H34" i="34" s="1"/>
  <c r="F18" i="34"/>
  <c r="H57" i="32"/>
  <c r="H58" i="32" s="1"/>
  <c r="E36" i="32"/>
  <c r="H36" i="32" s="1"/>
  <c r="H17" i="32"/>
  <c r="F18" i="32"/>
  <c r="F34" i="32"/>
  <c r="H34" i="32" s="1"/>
  <c r="H57" i="30"/>
  <c r="H58" i="30" s="1"/>
  <c r="E36" i="30"/>
  <c r="H36" i="30" s="1"/>
  <c r="H17" i="30"/>
  <c r="F34" i="30"/>
  <c r="H34" i="30" s="1"/>
  <c r="F18" i="30"/>
  <c r="E36" i="28"/>
  <c r="H36" i="28" s="1"/>
  <c r="H17" i="28"/>
  <c r="F34" i="28"/>
  <c r="H34" i="28" s="1"/>
  <c r="F18" i="28"/>
  <c r="H57" i="28"/>
  <c r="H58" i="28" s="1"/>
  <c r="H57" i="26"/>
  <c r="H58" i="26" s="1"/>
  <c r="E36" i="26"/>
  <c r="H36" i="26" s="1"/>
  <c r="H17" i="26"/>
  <c r="F34" i="26"/>
  <c r="H34" i="26" s="1"/>
  <c r="F18" i="26"/>
  <c r="H57" i="24"/>
  <c r="H58" i="24" s="1"/>
  <c r="E36" i="24"/>
  <c r="H36" i="24" s="1"/>
  <c r="H17" i="24"/>
  <c r="F34" i="24"/>
  <c r="H34" i="24" s="1"/>
  <c r="F18" i="24"/>
  <c r="E36" i="22"/>
  <c r="H36" i="22" s="1"/>
  <c r="H17" i="22"/>
  <c r="F34" i="22"/>
  <c r="H34" i="22" s="1"/>
  <c r="F18" i="22"/>
  <c r="H57" i="22"/>
  <c r="H58" i="22" s="1"/>
  <c r="H57" i="20"/>
  <c r="H58" i="20" s="1"/>
  <c r="E36" i="20"/>
  <c r="H36" i="20" s="1"/>
  <c r="H17" i="20"/>
  <c r="F34" i="20"/>
  <c r="H34" i="20" s="1"/>
  <c r="F18" i="20"/>
  <c r="H57" i="18"/>
  <c r="H58" i="18" s="1"/>
  <c r="E36" i="18"/>
  <c r="H36" i="18" s="1"/>
  <c r="H17" i="18"/>
  <c r="F34" i="18"/>
  <c r="H34" i="18" s="1"/>
  <c r="F18" i="18"/>
  <c r="H57" i="16"/>
  <c r="H58" i="16" s="1"/>
  <c r="E36" i="16"/>
  <c r="H36" i="16" s="1"/>
  <c r="H17" i="16"/>
  <c r="F34" i="16"/>
  <c r="H34" i="16" s="1"/>
  <c r="F18" i="16"/>
  <c r="H57" i="14"/>
  <c r="H58" i="14" s="1"/>
  <c r="E36" i="14"/>
  <c r="H36" i="14" s="1"/>
  <c r="H17" i="14"/>
  <c r="F34" i="14"/>
  <c r="H34" i="14" s="1"/>
  <c r="F18" i="14"/>
  <c r="H57" i="12"/>
  <c r="H58" i="12" s="1"/>
  <c r="E36" i="12"/>
  <c r="H36" i="12" s="1"/>
  <c r="H17" i="12"/>
  <c r="F34" i="12"/>
  <c r="H34" i="12" s="1"/>
  <c r="F18" i="12"/>
  <c r="H57" i="10"/>
  <c r="H58" i="10" s="1"/>
  <c r="E36" i="10"/>
  <c r="H36" i="10" s="1"/>
  <c r="H17" i="10"/>
  <c r="F34" i="10"/>
  <c r="H34" i="10" s="1"/>
  <c r="F18" i="10"/>
  <c r="H57" i="8"/>
  <c r="H58" i="8" s="1"/>
  <c r="E36" i="8"/>
  <c r="H36" i="8" s="1"/>
  <c r="H17" i="8"/>
  <c r="F34" i="8"/>
  <c r="H34" i="8" s="1"/>
  <c r="F18" i="8"/>
  <c r="H57" i="6"/>
  <c r="H58" i="6" s="1"/>
  <c r="E36" i="6"/>
  <c r="H36" i="6" s="1"/>
  <c r="H17" i="6"/>
  <c r="F34" i="6"/>
  <c r="H34" i="6" s="1"/>
  <c r="F18" i="6"/>
  <c r="F19" i="95" l="1"/>
  <c r="F37" i="95"/>
  <c r="H37" i="95" s="1"/>
  <c r="H18" i="95"/>
  <c r="E39" i="95"/>
  <c r="H39" i="95" s="1"/>
  <c r="I14" i="53"/>
  <c r="E5" i="92" s="1"/>
  <c r="I14" i="43"/>
  <c r="E5" i="84" s="1"/>
  <c r="I14" i="55"/>
  <c r="E6" i="92" s="1"/>
  <c r="E8" i="85"/>
  <c r="F19" i="72"/>
  <c r="F37" i="72"/>
  <c r="H37" i="72" s="1"/>
  <c r="H18" i="72"/>
  <c r="E39" i="72"/>
  <c r="H39" i="72" s="1"/>
  <c r="F19" i="70"/>
  <c r="F37" i="70"/>
  <c r="H37" i="70" s="1"/>
  <c r="H18" i="70"/>
  <c r="E39" i="70"/>
  <c r="H39" i="70" s="1"/>
  <c r="F19" i="68"/>
  <c r="F37" i="68"/>
  <c r="H37" i="68" s="1"/>
  <c r="H18" i="68"/>
  <c r="E39" i="68"/>
  <c r="H39" i="68" s="1"/>
  <c r="F19" i="66"/>
  <c r="F37" i="66"/>
  <c r="H37" i="66" s="1"/>
  <c r="H18" i="66"/>
  <c r="E39" i="66"/>
  <c r="H39" i="66" s="1"/>
  <c r="F19" i="64"/>
  <c r="F37" i="64"/>
  <c r="H37" i="64" s="1"/>
  <c r="H18" i="64"/>
  <c r="E39" i="64"/>
  <c r="H39" i="64" s="1"/>
  <c r="F19" i="62"/>
  <c r="F37" i="62"/>
  <c r="H37" i="62" s="1"/>
  <c r="H18" i="62"/>
  <c r="E39" i="62"/>
  <c r="H39" i="62" s="1"/>
  <c r="F19" i="60"/>
  <c r="F37" i="60"/>
  <c r="H37" i="60" s="1"/>
  <c r="H18" i="60"/>
  <c r="E39" i="60"/>
  <c r="H39" i="60" s="1"/>
  <c r="F19" i="58"/>
  <c r="F37" i="58"/>
  <c r="H37" i="58" s="1"/>
  <c r="H18" i="58"/>
  <c r="E39" i="58"/>
  <c r="H39" i="58" s="1"/>
  <c r="I14" i="45"/>
  <c r="E6" i="84" s="1"/>
  <c r="F19" i="42"/>
  <c r="F37" i="42"/>
  <c r="H37" i="42" s="1"/>
  <c r="H18" i="42"/>
  <c r="E39" i="42"/>
  <c r="H39" i="42" s="1"/>
  <c r="H18" i="40"/>
  <c r="F19" i="40"/>
  <c r="F37" i="40"/>
  <c r="H37" i="40" s="1"/>
  <c r="E39" i="40"/>
  <c r="H39" i="40" s="1"/>
  <c r="F19" i="38"/>
  <c r="F37" i="38"/>
  <c r="H37" i="38" s="1"/>
  <c r="H18" i="38"/>
  <c r="E39" i="38"/>
  <c r="H39" i="38" s="1"/>
  <c r="H18" i="36"/>
  <c r="F19" i="36"/>
  <c r="F37" i="36"/>
  <c r="H37" i="36" s="1"/>
  <c r="E39" i="36"/>
  <c r="H39" i="36" s="1"/>
  <c r="H18" i="34"/>
  <c r="F19" i="34"/>
  <c r="F37" i="34"/>
  <c r="H37" i="34" s="1"/>
  <c r="E39" i="34"/>
  <c r="H39" i="34" s="1"/>
  <c r="F19" i="32"/>
  <c r="F37" i="32"/>
  <c r="H37" i="32" s="1"/>
  <c r="H18" i="32"/>
  <c r="E39" i="32"/>
  <c r="H39" i="32" s="1"/>
  <c r="H18" i="30"/>
  <c r="F19" i="30"/>
  <c r="F37" i="30"/>
  <c r="H37" i="30" s="1"/>
  <c r="E39" i="30"/>
  <c r="H39" i="30" s="1"/>
  <c r="F19" i="28"/>
  <c r="F37" i="28"/>
  <c r="H37" i="28" s="1"/>
  <c r="H18" i="28"/>
  <c r="E39" i="28"/>
  <c r="H39" i="28" s="1"/>
  <c r="F19" i="26"/>
  <c r="F37" i="26"/>
  <c r="H37" i="26" s="1"/>
  <c r="H18" i="26"/>
  <c r="E39" i="26"/>
  <c r="H39" i="26" s="1"/>
  <c r="F19" i="24"/>
  <c r="F37" i="24"/>
  <c r="H37" i="24" s="1"/>
  <c r="H18" i="24"/>
  <c r="E39" i="24"/>
  <c r="H39" i="24" s="1"/>
  <c r="F19" i="22"/>
  <c r="F37" i="22"/>
  <c r="H37" i="22" s="1"/>
  <c r="H18" i="22"/>
  <c r="E39" i="22"/>
  <c r="H39" i="22" s="1"/>
  <c r="F19" i="20"/>
  <c r="F37" i="20"/>
  <c r="H37" i="20" s="1"/>
  <c r="E39" i="20"/>
  <c r="H39" i="20" s="1"/>
  <c r="H18" i="20"/>
  <c r="F37" i="18"/>
  <c r="H37" i="18" s="1"/>
  <c r="H18" i="18"/>
  <c r="F19" i="18"/>
  <c r="E39" i="18"/>
  <c r="H39" i="18" s="1"/>
  <c r="H18" i="16"/>
  <c r="F19" i="16"/>
  <c r="F37" i="16"/>
  <c r="H37" i="16" s="1"/>
  <c r="E39" i="16"/>
  <c r="H39" i="16" s="1"/>
  <c r="H18" i="14"/>
  <c r="F19" i="14"/>
  <c r="F37" i="14"/>
  <c r="H37" i="14" s="1"/>
  <c r="E39" i="14"/>
  <c r="H39" i="14" s="1"/>
  <c r="F19" i="12"/>
  <c r="F37" i="12"/>
  <c r="H37" i="12" s="1"/>
  <c r="H18" i="12"/>
  <c r="E39" i="12"/>
  <c r="H39" i="12" s="1"/>
  <c r="F19" i="10"/>
  <c r="F37" i="10"/>
  <c r="H37" i="10" s="1"/>
  <c r="H18" i="10"/>
  <c r="E39" i="10"/>
  <c r="H39" i="10" s="1"/>
  <c r="F19" i="8"/>
  <c r="F37" i="8"/>
  <c r="H37" i="8" s="1"/>
  <c r="H18" i="8"/>
  <c r="E39" i="8"/>
  <c r="H39" i="8" s="1"/>
  <c r="E39" i="6"/>
  <c r="H39" i="6" s="1"/>
  <c r="F19" i="6"/>
  <c r="F37" i="6"/>
  <c r="H37" i="6" s="1"/>
  <c r="H18" i="6"/>
  <c r="F40" i="95" l="1"/>
  <c r="H40" i="95" s="1"/>
  <c r="H19" i="95"/>
  <c r="H23" i="95" s="1"/>
  <c r="F20" i="95"/>
  <c r="E42" i="95"/>
  <c r="H42" i="95" s="1"/>
  <c r="H52" i="95" s="1"/>
  <c r="E7" i="84"/>
  <c r="E7" i="92"/>
  <c r="F40" i="72"/>
  <c r="H40" i="72" s="1"/>
  <c r="H19" i="72"/>
  <c r="F20" i="72"/>
  <c r="E42" i="72"/>
  <c r="H42" i="72" s="1"/>
  <c r="F40" i="70"/>
  <c r="H40" i="70" s="1"/>
  <c r="H19" i="70"/>
  <c r="E42" i="70"/>
  <c r="H42" i="70" s="1"/>
  <c r="F20" i="70"/>
  <c r="F40" i="68"/>
  <c r="H40" i="68" s="1"/>
  <c r="H19" i="68"/>
  <c r="E42" i="68"/>
  <c r="H42" i="68" s="1"/>
  <c r="F20" i="68"/>
  <c r="F40" i="66"/>
  <c r="H40" i="66" s="1"/>
  <c r="H19" i="66"/>
  <c r="F20" i="66"/>
  <c r="E42" i="66"/>
  <c r="H42" i="66" s="1"/>
  <c r="F40" i="64"/>
  <c r="H40" i="64" s="1"/>
  <c r="H19" i="64"/>
  <c r="E42" i="64"/>
  <c r="H42" i="64" s="1"/>
  <c r="F20" i="64"/>
  <c r="F40" i="62"/>
  <c r="H40" i="62" s="1"/>
  <c r="H19" i="62"/>
  <c r="E42" i="62"/>
  <c r="H42" i="62" s="1"/>
  <c r="F20" i="62"/>
  <c r="F40" i="60"/>
  <c r="H40" i="60" s="1"/>
  <c r="H19" i="60"/>
  <c r="E42" i="60"/>
  <c r="H42" i="60" s="1"/>
  <c r="F20" i="60"/>
  <c r="F40" i="58"/>
  <c r="H40" i="58" s="1"/>
  <c r="H19" i="58"/>
  <c r="F20" i="58"/>
  <c r="E42" i="58"/>
  <c r="H42" i="58" s="1"/>
  <c r="F40" i="42"/>
  <c r="H40" i="42" s="1"/>
  <c r="H19" i="42"/>
  <c r="E42" i="42"/>
  <c r="H42" i="42" s="1"/>
  <c r="F20" i="42"/>
  <c r="F40" i="40"/>
  <c r="H40" i="40" s="1"/>
  <c r="H19" i="40"/>
  <c r="E42" i="40"/>
  <c r="H42" i="40" s="1"/>
  <c r="F20" i="40"/>
  <c r="F40" i="38"/>
  <c r="H40" i="38" s="1"/>
  <c r="H19" i="38"/>
  <c r="E42" i="38"/>
  <c r="H42" i="38" s="1"/>
  <c r="F20" i="38"/>
  <c r="F40" i="36"/>
  <c r="H40" i="36" s="1"/>
  <c r="H19" i="36"/>
  <c r="E42" i="36"/>
  <c r="H42" i="36" s="1"/>
  <c r="F20" i="36"/>
  <c r="F40" i="34"/>
  <c r="H40" i="34" s="1"/>
  <c r="H19" i="34"/>
  <c r="E42" i="34"/>
  <c r="H42" i="34" s="1"/>
  <c r="F20" i="34"/>
  <c r="F40" i="32"/>
  <c r="H40" i="32" s="1"/>
  <c r="H19" i="32"/>
  <c r="E42" i="32"/>
  <c r="H42" i="32" s="1"/>
  <c r="F20" i="32"/>
  <c r="F40" i="30"/>
  <c r="H40" i="30" s="1"/>
  <c r="H19" i="30"/>
  <c r="E42" i="30"/>
  <c r="H42" i="30" s="1"/>
  <c r="F20" i="30"/>
  <c r="F40" i="28"/>
  <c r="H40" i="28" s="1"/>
  <c r="H19" i="28"/>
  <c r="F20" i="28"/>
  <c r="E42" i="28"/>
  <c r="H42" i="28" s="1"/>
  <c r="F40" i="26"/>
  <c r="H40" i="26" s="1"/>
  <c r="H19" i="26"/>
  <c r="E42" i="26"/>
  <c r="H42" i="26" s="1"/>
  <c r="F20" i="26"/>
  <c r="F40" i="24"/>
  <c r="H40" i="24" s="1"/>
  <c r="H19" i="24"/>
  <c r="F20" i="24"/>
  <c r="E42" i="24"/>
  <c r="H42" i="24" s="1"/>
  <c r="F40" i="22"/>
  <c r="H40" i="22" s="1"/>
  <c r="H19" i="22"/>
  <c r="F20" i="22"/>
  <c r="E42" i="22"/>
  <c r="H42" i="22" s="1"/>
  <c r="F40" i="20"/>
  <c r="H40" i="20" s="1"/>
  <c r="H19" i="20"/>
  <c r="E42" i="20"/>
  <c r="H42" i="20" s="1"/>
  <c r="F20" i="20"/>
  <c r="E42" i="18"/>
  <c r="H42" i="18" s="1"/>
  <c r="F40" i="18"/>
  <c r="H40" i="18" s="1"/>
  <c r="H19" i="18"/>
  <c r="F20" i="18"/>
  <c r="F20" i="16"/>
  <c r="F40" i="16"/>
  <c r="H40" i="16" s="1"/>
  <c r="H19" i="16"/>
  <c r="E42" i="16"/>
  <c r="H42" i="16" s="1"/>
  <c r="F40" i="14"/>
  <c r="H40" i="14" s="1"/>
  <c r="H19" i="14"/>
  <c r="F20" i="14"/>
  <c r="E42" i="14"/>
  <c r="H42" i="14" s="1"/>
  <c r="F40" i="12"/>
  <c r="H40" i="12" s="1"/>
  <c r="H19" i="12"/>
  <c r="E42" i="12"/>
  <c r="H42" i="12" s="1"/>
  <c r="F20" i="12"/>
  <c r="F40" i="10"/>
  <c r="H40" i="10" s="1"/>
  <c r="H19" i="10"/>
  <c r="E42" i="10"/>
  <c r="H42" i="10" s="1"/>
  <c r="F20" i="10"/>
  <c r="F40" i="8"/>
  <c r="H40" i="8" s="1"/>
  <c r="H19" i="8"/>
  <c r="F20" i="8"/>
  <c r="E42" i="8"/>
  <c r="H42" i="8" s="1"/>
  <c r="F40" i="6"/>
  <c r="H40" i="6" s="1"/>
  <c r="H19" i="6"/>
  <c r="E42" i="6"/>
  <c r="H42" i="6" s="1"/>
  <c r="F20" i="6"/>
  <c r="H52" i="42" l="1"/>
  <c r="H52" i="18"/>
  <c r="H52" i="38"/>
  <c r="F8" i="37" s="1"/>
  <c r="I8" i="37" s="1"/>
  <c r="F43" i="95"/>
  <c r="H43" i="95" s="1"/>
  <c r="E45" i="95"/>
  <c r="H45" i="95" s="1"/>
  <c r="F21" i="95"/>
  <c r="H20" i="95"/>
  <c r="H52" i="14"/>
  <c r="H52" i="22"/>
  <c r="H52" i="70"/>
  <c r="F43" i="72"/>
  <c r="H43" i="72" s="1"/>
  <c r="E45" i="72"/>
  <c r="H45" i="72" s="1"/>
  <c r="F21" i="72"/>
  <c r="H20" i="72"/>
  <c r="H23" i="72" s="1"/>
  <c r="F43" i="70"/>
  <c r="H43" i="70" s="1"/>
  <c r="E45" i="70"/>
  <c r="H45" i="70" s="1"/>
  <c r="F21" i="70"/>
  <c r="H20" i="70"/>
  <c r="H23" i="70" s="1"/>
  <c r="F43" i="68"/>
  <c r="H43" i="68" s="1"/>
  <c r="E45" i="68"/>
  <c r="H45" i="68" s="1"/>
  <c r="F21" i="68"/>
  <c r="H20" i="68"/>
  <c r="H23" i="68" s="1"/>
  <c r="F43" i="66"/>
  <c r="H43" i="66" s="1"/>
  <c r="E45" i="66"/>
  <c r="H45" i="66" s="1"/>
  <c r="F21" i="66"/>
  <c r="H20" i="66"/>
  <c r="F43" i="64"/>
  <c r="H43" i="64" s="1"/>
  <c r="E45" i="64"/>
  <c r="H45" i="64" s="1"/>
  <c r="F21" i="64"/>
  <c r="H20" i="64"/>
  <c r="H23" i="64" s="1"/>
  <c r="F43" i="62"/>
  <c r="H43" i="62" s="1"/>
  <c r="E45" i="62"/>
  <c r="H45" i="62" s="1"/>
  <c r="F21" i="62"/>
  <c r="H20" i="62"/>
  <c r="H23" i="62" s="1"/>
  <c r="F43" i="60"/>
  <c r="H43" i="60" s="1"/>
  <c r="E45" i="60"/>
  <c r="H45" i="60" s="1"/>
  <c r="F21" i="60"/>
  <c r="H20" i="60"/>
  <c r="H23" i="60" s="1"/>
  <c r="F43" i="58"/>
  <c r="H43" i="58" s="1"/>
  <c r="E45" i="58"/>
  <c r="H45" i="58" s="1"/>
  <c r="F21" i="58"/>
  <c r="H20" i="58"/>
  <c r="H23" i="58" s="1"/>
  <c r="F43" i="42"/>
  <c r="H43" i="42" s="1"/>
  <c r="E45" i="42"/>
  <c r="H45" i="42" s="1"/>
  <c r="F21" i="42"/>
  <c r="H20" i="42"/>
  <c r="F43" i="40"/>
  <c r="H43" i="40" s="1"/>
  <c r="E45" i="40"/>
  <c r="H45" i="40" s="1"/>
  <c r="F21" i="40"/>
  <c r="H20" i="40"/>
  <c r="F43" i="38"/>
  <c r="H43" i="38" s="1"/>
  <c r="E45" i="38"/>
  <c r="H45" i="38" s="1"/>
  <c r="F21" i="38"/>
  <c r="H20" i="38"/>
  <c r="H23" i="38" s="1"/>
  <c r="F7" i="37" s="1"/>
  <c r="I7" i="37" s="1"/>
  <c r="F43" i="36"/>
  <c r="H43" i="36" s="1"/>
  <c r="E45" i="36"/>
  <c r="H45" i="36" s="1"/>
  <c r="F21" i="36"/>
  <c r="H20" i="36"/>
  <c r="H23" i="36" s="1"/>
  <c r="F43" i="34"/>
  <c r="H43" i="34" s="1"/>
  <c r="E45" i="34"/>
  <c r="H45" i="34" s="1"/>
  <c r="F21" i="34"/>
  <c r="H20" i="34"/>
  <c r="H23" i="34" s="1"/>
  <c r="F43" i="32"/>
  <c r="H43" i="32" s="1"/>
  <c r="H20" i="32"/>
  <c r="E45" i="32"/>
  <c r="H45" i="32" s="1"/>
  <c r="F21" i="32"/>
  <c r="F43" i="30"/>
  <c r="H43" i="30" s="1"/>
  <c r="E45" i="30"/>
  <c r="H45" i="30" s="1"/>
  <c r="F21" i="30"/>
  <c r="H20" i="30"/>
  <c r="F43" i="28"/>
  <c r="H43" i="28" s="1"/>
  <c r="E45" i="28"/>
  <c r="H45" i="28" s="1"/>
  <c r="F21" i="28"/>
  <c r="H20" i="28"/>
  <c r="F43" i="26"/>
  <c r="H43" i="26" s="1"/>
  <c r="E45" i="26"/>
  <c r="H45" i="26" s="1"/>
  <c r="F21" i="26"/>
  <c r="H20" i="26"/>
  <c r="H23" i="26" s="1"/>
  <c r="F43" i="24"/>
  <c r="H43" i="24" s="1"/>
  <c r="E45" i="24"/>
  <c r="H45" i="24" s="1"/>
  <c r="F21" i="24"/>
  <c r="H20" i="24"/>
  <c r="F43" i="22"/>
  <c r="H43" i="22" s="1"/>
  <c r="E45" i="22"/>
  <c r="H45" i="22" s="1"/>
  <c r="F21" i="22"/>
  <c r="H20" i="22"/>
  <c r="F43" i="20"/>
  <c r="H43" i="20" s="1"/>
  <c r="E45" i="20"/>
  <c r="H45" i="20" s="1"/>
  <c r="F21" i="20"/>
  <c r="H20" i="20"/>
  <c r="F43" i="18"/>
  <c r="H43" i="18" s="1"/>
  <c r="F21" i="18"/>
  <c r="E45" i="18"/>
  <c r="H45" i="18" s="1"/>
  <c r="H20" i="18"/>
  <c r="F43" i="16"/>
  <c r="H43" i="16" s="1"/>
  <c r="E45" i="16"/>
  <c r="H45" i="16" s="1"/>
  <c r="F21" i="16"/>
  <c r="H20" i="16"/>
  <c r="F43" i="14"/>
  <c r="H43" i="14" s="1"/>
  <c r="E45" i="14"/>
  <c r="H45" i="14" s="1"/>
  <c r="F21" i="14"/>
  <c r="H20" i="14"/>
  <c r="H23" i="14" s="1"/>
  <c r="F43" i="12"/>
  <c r="H43" i="12" s="1"/>
  <c r="E45" i="12"/>
  <c r="H45" i="12" s="1"/>
  <c r="F21" i="12"/>
  <c r="H20" i="12"/>
  <c r="F43" i="10"/>
  <c r="H43" i="10" s="1"/>
  <c r="E45" i="10"/>
  <c r="H45" i="10" s="1"/>
  <c r="F21" i="10"/>
  <c r="H20" i="10"/>
  <c r="F43" i="8"/>
  <c r="H43" i="8" s="1"/>
  <c r="E45" i="8"/>
  <c r="H45" i="8" s="1"/>
  <c r="F21" i="8"/>
  <c r="H20" i="8"/>
  <c r="F43" i="6"/>
  <c r="H43" i="6" s="1"/>
  <c r="E45" i="6"/>
  <c r="H45" i="6" s="1"/>
  <c r="F21" i="6"/>
  <c r="H20" i="6"/>
  <c r="I12" i="37" l="1"/>
  <c r="C6" i="91" s="1"/>
  <c r="H52" i="34"/>
  <c r="C5" i="96"/>
  <c r="C6" i="96" s="1"/>
  <c r="H52" i="66"/>
  <c r="H23" i="18"/>
  <c r="C9" i="76" s="1"/>
  <c r="H52" i="36"/>
  <c r="C5" i="91" s="1"/>
  <c r="C7" i="91" s="1"/>
  <c r="H23" i="22"/>
  <c r="C6" i="77" s="1"/>
  <c r="E48" i="95"/>
  <c r="H48" i="95" s="1"/>
  <c r="F22" i="95"/>
  <c r="H21" i="95"/>
  <c r="F46" i="95"/>
  <c r="H46" i="95" s="1"/>
  <c r="H52" i="58"/>
  <c r="C5" i="93" s="1"/>
  <c r="C6" i="93" s="1"/>
  <c r="C7" i="76"/>
  <c r="H52" i="8"/>
  <c r="H52" i="60"/>
  <c r="C5" i="86" s="1"/>
  <c r="C6" i="88"/>
  <c r="E48" i="72"/>
  <c r="H48" i="72" s="1"/>
  <c r="F22" i="72"/>
  <c r="H21" i="72"/>
  <c r="F46" i="72"/>
  <c r="H46" i="72" s="1"/>
  <c r="E48" i="70"/>
  <c r="H48" i="70" s="1"/>
  <c r="F22" i="70"/>
  <c r="H21" i="70"/>
  <c r="F46" i="70"/>
  <c r="H46" i="70" s="1"/>
  <c r="E48" i="68"/>
  <c r="H48" i="68" s="1"/>
  <c r="F22" i="68"/>
  <c r="H21" i="68"/>
  <c r="F46" i="68"/>
  <c r="H46" i="68" s="1"/>
  <c r="E48" i="66"/>
  <c r="H48" i="66" s="1"/>
  <c r="F22" i="66"/>
  <c r="H21" i="66"/>
  <c r="H23" i="66" s="1"/>
  <c r="C6" i="87" s="1"/>
  <c r="F46" i="66"/>
  <c r="H46" i="66" s="1"/>
  <c r="E48" i="64"/>
  <c r="H48" i="64" s="1"/>
  <c r="F22" i="64"/>
  <c r="H21" i="64"/>
  <c r="F46" i="64"/>
  <c r="H46" i="64" s="1"/>
  <c r="E48" i="62"/>
  <c r="H48" i="62" s="1"/>
  <c r="F22" i="62"/>
  <c r="H21" i="62"/>
  <c r="F46" i="62"/>
  <c r="H46" i="62" s="1"/>
  <c r="E48" i="60"/>
  <c r="H48" i="60" s="1"/>
  <c r="F22" i="60"/>
  <c r="H21" i="60"/>
  <c r="F46" i="60"/>
  <c r="H46" i="60" s="1"/>
  <c r="E48" i="58"/>
  <c r="H48" i="58" s="1"/>
  <c r="F22" i="58"/>
  <c r="H21" i="58"/>
  <c r="F46" i="58"/>
  <c r="H46" i="58" s="1"/>
  <c r="E48" i="42"/>
  <c r="H48" i="42" s="1"/>
  <c r="F22" i="42"/>
  <c r="H21" i="42"/>
  <c r="F46" i="42"/>
  <c r="H46" i="42" s="1"/>
  <c r="E48" i="40"/>
  <c r="H48" i="40" s="1"/>
  <c r="F22" i="40"/>
  <c r="H21" i="40"/>
  <c r="H23" i="40" s="1"/>
  <c r="F46" i="40"/>
  <c r="H46" i="40" s="1"/>
  <c r="E48" i="38"/>
  <c r="H48" i="38" s="1"/>
  <c r="F22" i="38"/>
  <c r="H21" i="38"/>
  <c r="F46" i="38"/>
  <c r="H46" i="38" s="1"/>
  <c r="E48" i="36"/>
  <c r="H48" i="36" s="1"/>
  <c r="F22" i="36"/>
  <c r="H21" i="36"/>
  <c r="F46" i="36"/>
  <c r="H46" i="36" s="1"/>
  <c r="E48" i="34"/>
  <c r="H48" i="34" s="1"/>
  <c r="F22" i="34"/>
  <c r="H21" i="34"/>
  <c r="C6" i="80" s="1"/>
  <c r="F46" i="34"/>
  <c r="H46" i="34" s="1"/>
  <c r="E48" i="32"/>
  <c r="H48" i="32" s="1"/>
  <c r="F22" i="32"/>
  <c r="F46" i="32"/>
  <c r="H46" i="32" s="1"/>
  <c r="H21" i="32"/>
  <c r="H23" i="32" s="1"/>
  <c r="E48" i="30"/>
  <c r="H48" i="30" s="1"/>
  <c r="F22" i="30"/>
  <c r="H21" i="30"/>
  <c r="F46" i="30"/>
  <c r="H46" i="30" s="1"/>
  <c r="E48" i="28"/>
  <c r="H48" i="28" s="1"/>
  <c r="F22" i="28"/>
  <c r="H21" i="28"/>
  <c r="H23" i="28" s="1"/>
  <c r="F46" i="28"/>
  <c r="H46" i="28" s="1"/>
  <c r="E48" i="26"/>
  <c r="H48" i="26" s="1"/>
  <c r="F22" i="26"/>
  <c r="H21" i="26"/>
  <c r="F46" i="26"/>
  <c r="H46" i="26" s="1"/>
  <c r="E48" i="24"/>
  <c r="H48" i="24" s="1"/>
  <c r="F22" i="24"/>
  <c r="H21" i="24"/>
  <c r="F46" i="24"/>
  <c r="H46" i="24" s="1"/>
  <c r="E48" i="22"/>
  <c r="H48" i="22" s="1"/>
  <c r="F22" i="22"/>
  <c r="H21" i="22"/>
  <c r="F46" i="22"/>
  <c r="H46" i="22" s="1"/>
  <c r="E48" i="20"/>
  <c r="H48" i="20" s="1"/>
  <c r="F22" i="20"/>
  <c r="H21" i="20"/>
  <c r="F46" i="20"/>
  <c r="H46" i="20" s="1"/>
  <c r="E48" i="18"/>
  <c r="H48" i="18" s="1"/>
  <c r="F22" i="18"/>
  <c r="H21" i="18"/>
  <c r="F46" i="18"/>
  <c r="H46" i="18" s="1"/>
  <c r="E48" i="16"/>
  <c r="H48" i="16" s="1"/>
  <c r="F22" i="16"/>
  <c r="H21" i="16"/>
  <c r="H23" i="16" s="1"/>
  <c r="F46" i="16"/>
  <c r="H46" i="16" s="1"/>
  <c r="E48" i="14"/>
  <c r="H48" i="14" s="1"/>
  <c r="F22" i="14"/>
  <c r="H21" i="14"/>
  <c r="F46" i="14"/>
  <c r="H46" i="14" s="1"/>
  <c r="E48" i="12"/>
  <c r="H48" i="12" s="1"/>
  <c r="F22" i="12"/>
  <c r="H21" i="12"/>
  <c r="H23" i="12" s="1"/>
  <c r="F46" i="12"/>
  <c r="H46" i="12" s="1"/>
  <c r="E48" i="10"/>
  <c r="H48" i="10" s="1"/>
  <c r="F22" i="10"/>
  <c r="H21" i="10"/>
  <c r="H23" i="10" s="1"/>
  <c r="F46" i="10"/>
  <c r="H46" i="10" s="1"/>
  <c r="E48" i="8"/>
  <c r="H48" i="8" s="1"/>
  <c r="F22" i="8"/>
  <c r="H21" i="8"/>
  <c r="H23" i="8" s="1"/>
  <c r="F46" i="8"/>
  <c r="H46" i="8" s="1"/>
  <c r="E48" i="6"/>
  <c r="H48" i="6" s="1"/>
  <c r="F22" i="6"/>
  <c r="F46" i="6"/>
  <c r="H46" i="6" s="1"/>
  <c r="H21" i="6"/>
  <c r="H23" i="6" s="1"/>
  <c r="E32" i="97" l="1"/>
  <c r="E28" i="97"/>
  <c r="H52" i="10"/>
  <c r="H52" i="28"/>
  <c r="H52" i="40"/>
  <c r="E5" i="83" s="1"/>
  <c r="H52" i="64"/>
  <c r="C5" i="87" s="1"/>
  <c r="C7" i="87" s="1"/>
  <c r="H52" i="68"/>
  <c r="C5" i="88" s="1"/>
  <c r="C7" i="88" s="1"/>
  <c r="C6" i="74"/>
  <c r="H23" i="24"/>
  <c r="H52" i="32"/>
  <c r="C5" i="80" s="1"/>
  <c r="C7" i="80" s="1"/>
  <c r="C5" i="74"/>
  <c r="C7" i="74" s="1"/>
  <c r="H52" i="6"/>
  <c r="C5" i="73" s="1"/>
  <c r="C6" i="73" s="1"/>
  <c r="H22" i="95"/>
  <c r="F49" i="95"/>
  <c r="H49" i="95" s="1"/>
  <c r="E51" i="95"/>
  <c r="H51" i="95" s="1"/>
  <c r="H52" i="12"/>
  <c r="C5" i="75" s="1"/>
  <c r="C6" i="75" s="1"/>
  <c r="H52" i="62"/>
  <c r="C6" i="86" s="1"/>
  <c r="C7" i="86" s="1"/>
  <c r="H52" i="72"/>
  <c r="C5" i="89" s="1"/>
  <c r="C6" i="89" s="1"/>
  <c r="H52" i="26"/>
  <c r="C7" i="78" s="1"/>
  <c r="H52" i="16"/>
  <c r="C8" i="76" s="1"/>
  <c r="C10" i="76" s="1"/>
  <c r="H52" i="24"/>
  <c r="H22" i="72"/>
  <c r="F49" i="72"/>
  <c r="H49" i="72" s="1"/>
  <c r="E51" i="72"/>
  <c r="H51" i="72" s="1"/>
  <c r="H22" i="70"/>
  <c r="F49" i="70"/>
  <c r="H49" i="70" s="1"/>
  <c r="E51" i="70"/>
  <c r="H51" i="70" s="1"/>
  <c r="H22" i="68"/>
  <c r="F49" i="68"/>
  <c r="H49" i="68" s="1"/>
  <c r="E51" i="68"/>
  <c r="H51" i="68" s="1"/>
  <c r="H22" i="66"/>
  <c r="F49" i="66"/>
  <c r="H49" i="66" s="1"/>
  <c r="E51" i="66"/>
  <c r="H51" i="66" s="1"/>
  <c r="H22" i="64"/>
  <c r="F49" i="64"/>
  <c r="H49" i="64" s="1"/>
  <c r="E51" i="64"/>
  <c r="H51" i="64" s="1"/>
  <c r="H22" i="62"/>
  <c r="F49" i="62"/>
  <c r="H49" i="62" s="1"/>
  <c r="E51" i="62"/>
  <c r="H51" i="62" s="1"/>
  <c r="H22" i="60"/>
  <c r="F49" i="60"/>
  <c r="H49" i="60" s="1"/>
  <c r="E51" i="60"/>
  <c r="H51" i="60" s="1"/>
  <c r="H22" i="58"/>
  <c r="F49" i="58"/>
  <c r="H49" i="58" s="1"/>
  <c r="E51" i="58"/>
  <c r="H51" i="58" s="1"/>
  <c r="H22" i="42"/>
  <c r="H23" i="42" s="1"/>
  <c r="E6" i="83" s="1"/>
  <c r="F49" i="42"/>
  <c r="H49" i="42" s="1"/>
  <c r="E51" i="42"/>
  <c r="H51" i="42" s="1"/>
  <c r="H22" i="40"/>
  <c r="F49" i="40"/>
  <c r="H49" i="40" s="1"/>
  <c r="E51" i="40"/>
  <c r="H51" i="40" s="1"/>
  <c r="H22" i="38"/>
  <c r="F49" i="38"/>
  <c r="H49" i="38" s="1"/>
  <c r="E51" i="38"/>
  <c r="H51" i="38" s="1"/>
  <c r="H22" i="36"/>
  <c r="F49" i="36"/>
  <c r="H49" i="36" s="1"/>
  <c r="E51" i="36"/>
  <c r="H51" i="36" s="1"/>
  <c r="H22" i="34"/>
  <c r="F49" i="34"/>
  <c r="H49" i="34" s="1"/>
  <c r="E51" i="34"/>
  <c r="H51" i="34" s="1"/>
  <c r="H22" i="32"/>
  <c r="F49" i="32"/>
  <c r="H49" i="32" s="1"/>
  <c r="E51" i="32"/>
  <c r="H51" i="32" s="1"/>
  <c r="H22" i="30"/>
  <c r="H23" i="30" s="1"/>
  <c r="F49" i="30"/>
  <c r="H49" i="30" s="1"/>
  <c r="E51" i="30"/>
  <c r="H51" i="30" s="1"/>
  <c r="H22" i="28"/>
  <c r="F49" i="28"/>
  <c r="H49" i="28" s="1"/>
  <c r="E51" i="28"/>
  <c r="H51" i="28" s="1"/>
  <c r="H22" i="26"/>
  <c r="F49" i="26"/>
  <c r="H49" i="26" s="1"/>
  <c r="E51" i="26"/>
  <c r="H51" i="26" s="1"/>
  <c r="H22" i="24"/>
  <c r="F49" i="24"/>
  <c r="H49" i="24" s="1"/>
  <c r="E51" i="24"/>
  <c r="H51" i="24" s="1"/>
  <c r="H22" i="22"/>
  <c r="F49" i="22"/>
  <c r="H49" i="22" s="1"/>
  <c r="E51" i="22"/>
  <c r="H51" i="22" s="1"/>
  <c r="H22" i="20"/>
  <c r="H23" i="20" s="1"/>
  <c r="F49" i="20"/>
  <c r="H49" i="20" s="1"/>
  <c r="E51" i="20"/>
  <c r="H51" i="20" s="1"/>
  <c r="H22" i="18"/>
  <c r="F49" i="18"/>
  <c r="H49" i="18" s="1"/>
  <c r="E51" i="18"/>
  <c r="H51" i="18" s="1"/>
  <c r="H22" i="16"/>
  <c r="F49" i="16"/>
  <c r="H49" i="16" s="1"/>
  <c r="E51" i="16"/>
  <c r="H51" i="16" s="1"/>
  <c r="H22" i="14"/>
  <c r="F49" i="14"/>
  <c r="H49" i="14" s="1"/>
  <c r="E51" i="14"/>
  <c r="H51" i="14" s="1"/>
  <c r="H22" i="12"/>
  <c r="F49" i="12"/>
  <c r="H49" i="12" s="1"/>
  <c r="E51" i="12"/>
  <c r="H51" i="12" s="1"/>
  <c r="H22" i="10"/>
  <c r="F49" i="10"/>
  <c r="H49" i="10" s="1"/>
  <c r="E51" i="10"/>
  <c r="H51" i="10" s="1"/>
  <c r="H22" i="8"/>
  <c r="F49" i="8"/>
  <c r="H49" i="8" s="1"/>
  <c r="E51" i="8"/>
  <c r="H51" i="8" s="1"/>
  <c r="H22" i="6"/>
  <c r="F49" i="6"/>
  <c r="H49" i="6" s="1"/>
  <c r="E51" i="6"/>
  <c r="H51" i="6" s="1"/>
  <c r="E44" i="97" l="1"/>
  <c r="E37" i="97"/>
  <c r="E42" i="97"/>
  <c r="E34" i="97"/>
  <c r="E11" i="97"/>
  <c r="E13" i="97"/>
  <c r="E26" i="97"/>
  <c r="E40" i="97"/>
  <c r="E9" i="97"/>
  <c r="E7" i="83"/>
  <c r="H52" i="30"/>
  <c r="C6" i="79" s="1"/>
  <c r="C6" i="78"/>
  <c r="C8" i="78" s="1"/>
  <c r="H52" i="20"/>
  <c r="C5" i="77" s="1"/>
  <c r="C7" i="77" s="1"/>
  <c r="C5" i="79"/>
  <c r="E17" i="97" l="1"/>
  <c r="E30" i="97"/>
  <c r="E20" i="97"/>
  <c r="C7" i="79"/>
  <c r="E23" i="97" l="1"/>
</calcChain>
</file>

<file path=xl/sharedStrings.xml><?xml version="1.0" encoding="utf-8"?>
<sst xmlns="http://schemas.openxmlformats.org/spreadsheetml/2006/main" count="4638" uniqueCount="258">
  <si>
    <t>Description</t>
  </si>
  <si>
    <t>Amount (Million Rs.)</t>
  </si>
  <si>
    <t>Sr No.</t>
  </si>
  <si>
    <t>Cost (Million Rs.)</t>
  </si>
  <si>
    <t>Total Amount Rs.</t>
  </si>
  <si>
    <t>Area factor</t>
  </si>
  <si>
    <t>Item No.</t>
  </si>
  <si>
    <t>Unit</t>
  </si>
  <si>
    <t>Unit Rate MRS-2022 (Bi-annual)</t>
  </si>
  <si>
    <t>Quantity</t>
  </si>
  <si>
    <t>Amount</t>
  </si>
  <si>
    <t>area factor</t>
  </si>
  <si>
    <t>03-59-b</t>
  </si>
  <si>
    <t>Excavation and Clearance of shingle, gravel including sand, soft soil and silt deposits by mechanical means in channel bed upto 25m</t>
  </si>
  <si>
    <t>m3</t>
  </si>
  <si>
    <t>5% increased quantities</t>
  </si>
  <si>
    <t>19-26</t>
  </si>
  <si>
    <t>Supplying stone and stone filling in GI wire crate and its sewing, excluding cost of crates</t>
  </si>
  <si>
    <t>19-13-a-03</t>
  </si>
  <si>
    <t>Provide &amp; weave GI wire netting for wire crates 6"x9" mesh : 8 SWG wire</t>
  </si>
  <si>
    <t>m2</t>
  </si>
  <si>
    <t>06-05-f</t>
  </si>
  <si>
    <t>Plain Cement Concrete including placing, compacting, finishing &amp; curing (Ratio 1:2:4)</t>
  </si>
  <si>
    <t>06-44-b</t>
  </si>
  <si>
    <t xml:space="preserve">PCC 1:3:6 in mass concrete less formwork using 40% boulders </t>
  </si>
  <si>
    <t>06-46-b</t>
  </si>
  <si>
    <t>Erecting &amp; removing formwork to concrete in any shape / position (Vertical)</t>
  </si>
  <si>
    <t>15-02-a-08</t>
  </si>
  <si>
    <t>Supply and Erection PVC pipe 
complete On surface including clamps etc: 4" i/d
pipe class B : 4" dia</t>
  </si>
  <si>
    <t>m</t>
  </si>
  <si>
    <t>03-16-b</t>
  </si>
  <si>
    <t>Rehandling of earthwork upto a lead of 25 m</t>
  </si>
  <si>
    <t>03-34-b</t>
  </si>
  <si>
    <t>Filling and Compacting Soil, Earth and Boulders behind retaining walls by mechanical means (Available material)</t>
  </si>
  <si>
    <t>Schedule Item No.</t>
  </si>
  <si>
    <t>No.</t>
  </si>
  <si>
    <t>Measurement in meter</t>
  </si>
  <si>
    <t>Length</t>
  </si>
  <si>
    <t>Width</t>
  </si>
  <si>
    <t>Height</t>
  </si>
  <si>
    <t xml:space="preserve">Wall </t>
  </si>
  <si>
    <t>Apron</t>
  </si>
  <si>
    <t xml:space="preserve">Diversion </t>
  </si>
  <si>
    <t>Sub Total</t>
  </si>
  <si>
    <t>Apron T&amp;B (GS= 3x3x1.2)</t>
  </si>
  <si>
    <t>Apron Sides</t>
  </si>
  <si>
    <t>Apron Ends</t>
  </si>
  <si>
    <t>Concrete pad</t>
  </si>
  <si>
    <t>PCC 1:3:6 in mass concrete less formwork using 40% boulders</t>
  </si>
  <si>
    <t>Plum wall</t>
  </si>
  <si>
    <t>Formwork</t>
  </si>
  <si>
    <t xml:space="preserve">Supply and Erection PVC pipe 
complete On surface including clamps etc: 4" i/d
pipe class B : 4" dia
</t>
  </si>
  <si>
    <t>weep holes</t>
  </si>
  <si>
    <t xml:space="preserve">60% of item no.1 </t>
  </si>
  <si>
    <t>back fill</t>
  </si>
  <si>
    <t xml:space="preserve">Channelization/ Diversion </t>
  </si>
  <si>
    <t>1st  step of wall</t>
  </si>
  <si>
    <t>2nd  step of wall</t>
  </si>
  <si>
    <t>3rd  step of wall</t>
  </si>
  <si>
    <t>4th  step of wall</t>
  </si>
  <si>
    <t>5th  step of wall</t>
  </si>
  <si>
    <t>WALL HEIGHT</t>
  </si>
  <si>
    <t>6th  step of wall</t>
  </si>
  <si>
    <t>7th  step of wall</t>
  </si>
  <si>
    <t>m4</t>
  </si>
  <si>
    <t>8th  step of wall</t>
  </si>
  <si>
    <t>m5</t>
  </si>
  <si>
    <t xml:space="preserve">Apron T&amp;B </t>
  </si>
  <si>
    <t xml:space="preserve">1st Step of wall  T&amp;B </t>
  </si>
  <si>
    <t>1st Step of wall  Sides</t>
  </si>
  <si>
    <t>1st Step of wall  Ends</t>
  </si>
  <si>
    <t xml:space="preserve">2nd step of wall T&amp;B </t>
  </si>
  <si>
    <t>2nd step of wall Sides</t>
  </si>
  <si>
    <t>2nd step of wall End</t>
  </si>
  <si>
    <t xml:space="preserve">3rd step of wall T&amp;B </t>
  </si>
  <si>
    <t>3rd step of wall Sides</t>
  </si>
  <si>
    <t>3rd step of wall Ends</t>
  </si>
  <si>
    <t>4th step of wall T&amp;B</t>
  </si>
  <si>
    <t>4th step of wall Sides</t>
  </si>
  <si>
    <t>4th step of wall Ends</t>
  </si>
  <si>
    <t xml:space="preserve">5th step of wall T&amp;B </t>
  </si>
  <si>
    <t>5th step of wall Sides</t>
  </si>
  <si>
    <t>5th step of wall Ends</t>
  </si>
  <si>
    <t>6th step of wall T&amp;B</t>
  </si>
  <si>
    <t>6th step of wall Sides</t>
  </si>
  <si>
    <t>6th step of wall Ends</t>
  </si>
  <si>
    <t xml:space="preserve">7th step of wall T&amp;B </t>
  </si>
  <si>
    <t>7th step of wall Sides</t>
  </si>
  <si>
    <t>7th step of wall Ends</t>
  </si>
  <si>
    <t xml:space="preserve">8th step of wall T&amp;B </t>
  </si>
  <si>
    <t>8th step of wall Sides</t>
  </si>
  <si>
    <t>8th step of wall Ends</t>
  </si>
  <si>
    <t>coping</t>
  </si>
  <si>
    <t>Rehabilitation  of flood protection works along  right bank of Swat river at  villages Hazara,Kabal District Swat.</t>
  </si>
  <si>
    <t>Rehabilitation  of flood protection works along  left bank of Swat river D/S Gamon Bridge District Swat.</t>
  </si>
  <si>
    <t>Rehabilitation  of flood protection works along  left bank of Swat river near Tableghi Markaz District Swat.</t>
  </si>
  <si>
    <t>Rehabilitation  of flood protection works along  left bank of Swat river at  Hayat Abad Bypass , Charbagh District Swat.</t>
  </si>
  <si>
    <t>Rehabilitation  of flood protection works along  right bank of Swat river at  villages Dedahara including Dedahara Park and adjoining area District Swat.</t>
  </si>
  <si>
    <t>EFAP-KPID- CW-14: Repair and Rehabilitation of and Flood Protection Structures, Swat. Swat Irrigation Division-I</t>
  </si>
  <si>
    <t>EFAP-KPID- CW-14: Repair and Rehabilitation of and Flood Protection Structures, Swat. 
Swat Irrigation Division-I</t>
  </si>
  <si>
    <t>1. Rehabilitation  of flood protection works along  right bank of Swat river at  villages Hazara,Kabal District Swat.</t>
  </si>
  <si>
    <t>1. Rehabilitation  of flood protection works along  Locals Khwars at Mingora City and Upper Area of Jambil and Marghuzar Khwar District Swat.</t>
  </si>
  <si>
    <t xml:space="preserve">Bill of Quatities for Proposed Flood Protection Structure at Upper Area of Jambil </t>
  </si>
  <si>
    <t>1. Rehabilitation  of flood protection works along  left bank of Swat river at  villages Manyar, Tindodag District Swat.</t>
  </si>
  <si>
    <t>1. Rehabilitation  of flood protection works along  left bank of Swat river D/S Gamon Bridge District Swat.</t>
  </si>
  <si>
    <t>1. Rehabilitation  of flood protection works along  right bank of Swat river at  villages Ningoali,Delay,Bandai District Swat.</t>
  </si>
  <si>
    <t>1. Rehabilitation  of flood protection works along  right bank of Swat river at  villages Akhunkalay,Gadodagai and adjoining area District Swat.</t>
  </si>
  <si>
    <t>1. Rehabilitation  of flood protection works along  right bank of Swat river at  villages Parrai,Dedawar,Zarakhela and adjoining area District Swat.</t>
  </si>
  <si>
    <t>1. Rehabilitation  of flood protection works along  left bank of Swat river at  villages   Gahlegay, Shingardar District Swat.</t>
  </si>
  <si>
    <t xml:space="preserve">1. Rehabilitation  of flood protection works along  left bank of Swat river at  villages Takhtaband, Engaro Dheri,Balogram and adjoining area  District Swat. </t>
  </si>
  <si>
    <t>1. Rehabilitation  of flood protection works along  left bank of Swat river near Tableghi Markaz District Swat.</t>
  </si>
  <si>
    <t>Bill of Quatities for Proposed Flood Protection Structure at Tableeghi Markaz District Swat.</t>
  </si>
  <si>
    <t>1. Rehabilitation  of flood protection works along  right bank of Swat river at  villages ,Jalawanan,Ghareja, District Swat.</t>
  </si>
  <si>
    <t>Bill of Quatities for Proposed Flood Protection Structure at Marghuzar Khwar</t>
  </si>
  <si>
    <t>1. Rehabilitation  of flood protection works along  Locals Khwars at  Villages Shahdheri Hazara and shamozo District Swat.</t>
  </si>
  <si>
    <t>Bill of Quatities for Proposed Flood Protection Structure at Shahdheri District Swat</t>
  </si>
  <si>
    <t>Bill of Quatities for Proposed Flood Protection Structure at Hazara District Swat</t>
  </si>
  <si>
    <t>Bill of Quatities for Proposed Flood Protection Structure at Shamozo District Swat</t>
  </si>
  <si>
    <t>1. Rehabilitation  of flood protection works along  Locals Khwars at  Villages Galegay,Kot,Brikot and adjoining area District Swat.</t>
  </si>
  <si>
    <t>Bill of Quatities for Proposed Flood Protection Structure at Ghalegay District Swat</t>
  </si>
  <si>
    <t>Bill of Quatities for Proposed Flood Protection Structure at Barikot District Swat</t>
  </si>
  <si>
    <t>1. Rehabilitation  of flood protection works along  left bank of Swat river at  Hayat Abad Bypass , Charbagh District Swat.</t>
  </si>
  <si>
    <t>1. Rehabilitation  of flood protection work along  left bank of Swat river at  Village  kot , Charbagh District Swat.</t>
  </si>
  <si>
    <t>1. Rehabilitation  of flood protection works along  right bank of Swat river at  villages mam dheri, Damghar District Swat.</t>
  </si>
  <si>
    <t>1. Rehabilitation  of flood protection works along  right bank of Swat river at  villages Kanju,Aligrama District Swat.</t>
  </si>
  <si>
    <t>1. Rehabilitation  of flood protection works along  right bank of Swat river at  villages Dedahara including Dedahara Park and adjoining area District Swat.</t>
  </si>
  <si>
    <t xml:space="preserve">Summary of Cost </t>
  </si>
  <si>
    <t>Hazara Kabal</t>
  </si>
  <si>
    <t>Manyar</t>
  </si>
  <si>
    <t>Tindodag</t>
  </si>
  <si>
    <t>Gamon Bridge D/S</t>
  </si>
  <si>
    <t>Ningoali</t>
  </si>
  <si>
    <t>Delay</t>
  </si>
  <si>
    <t>Bandai</t>
  </si>
  <si>
    <t>Akhunkalay</t>
  </si>
  <si>
    <t>Gadodagai</t>
  </si>
  <si>
    <t>Parrai</t>
  </si>
  <si>
    <t>Dedawar, zarakhela</t>
  </si>
  <si>
    <t>Ghalegay</t>
  </si>
  <si>
    <t>Shingardar</t>
  </si>
  <si>
    <t>Takhtaband</t>
  </si>
  <si>
    <t>Engarodheri</t>
  </si>
  <si>
    <t>Tableeghi Markaz 1</t>
  </si>
  <si>
    <t>Tableeghi Markaz 2</t>
  </si>
  <si>
    <t>Jalawanan</t>
  </si>
  <si>
    <t>Ghareja</t>
  </si>
  <si>
    <t>Jambil</t>
  </si>
  <si>
    <t>Marghuzar Khwar</t>
  </si>
  <si>
    <t>Shahdheri</t>
  </si>
  <si>
    <t>Hazara</t>
  </si>
  <si>
    <t>Shamozo</t>
  </si>
  <si>
    <t>Ghalegay Kot</t>
  </si>
  <si>
    <t>Barikot khwar</t>
  </si>
  <si>
    <t>Hayatabad Bypass</t>
  </si>
  <si>
    <t>Kot charbagh 1</t>
  </si>
  <si>
    <t>Kot charbagh 2</t>
  </si>
  <si>
    <t>Mam dheri</t>
  </si>
  <si>
    <t>Damghar</t>
  </si>
  <si>
    <t>Kanju</t>
  </si>
  <si>
    <t>Aligrama</t>
  </si>
  <si>
    <t>Dedahara Park</t>
  </si>
  <si>
    <t xml:space="preserve">PC-1 Cost </t>
  </si>
  <si>
    <t>06-05-i</t>
  </si>
  <si>
    <t>Plain Cement Concrete including placing, compacting, finishing &amp; curing (Ratio 1:4:8)</t>
  </si>
  <si>
    <t>lean for pipe casing</t>
  </si>
  <si>
    <t>06-48-a</t>
  </si>
  <si>
    <t xml:space="preserve">Class A1 concrete in reinforcement/non reinforcement concrete structure </t>
  </si>
  <si>
    <t>Concrete in reinforced casing</t>
  </si>
  <si>
    <t>kgs</t>
  </si>
  <si>
    <t>06-08-c</t>
  </si>
  <si>
    <t>Supply &amp; fabricate M.S. reinforcement for cement concrete (Hot rolled deformed bars Grade 40)</t>
  </si>
  <si>
    <t>tons</t>
  </si>
  <si>
    <t>Steel in Reinforced concrete</t>
  </si>
  <si>
    <t>Tonne</t>
  </si>
  <si>
    <t>23-03-c-10</t>
  </si>
  <si>
    <t>Providing &amp; laying R.C.C. pipe sewers, moulded with cement concrete 1:1-1/2:3</t>
  </si>
  <si>
    <t>Class A1 concrete in reinforcement/non reinforcement concrete structure with minimum cylinder compressive strength 3000 psi on 28 days other than concrete in water and piles with consistency range in slump 25-75 mm with water cement ratio 0.58</t>
  </si>
  <si>
    <t>Providing &amp; laying R.C.C. pipe sewers, moulded with cement concrete 1:1-1/2:3 conforming to ASTM specification C-76-79, Class IV, Wall B, including carriage, lowering in trenches to correct alignment and grade, jointing with rubber ring, cutting pipes where necessary, testing, etc. complete:- 42" i/d, Wall B</t>
  </si>
  <si>
    <t>Rehabilitation Works</t>
  </si>
  <si>
    <t>GOVERNMENT OF KHYBER PAKHTUNKHWA</t>
  </si>
  <si>
    <t>LOAN 4279-PAK(COL): EMERGENCY FLOOD ASSISTANCE PROJECT (KHYBER PAKHTUNKHWA IRRIGATION DEPARTMENT COMPONENT)</t>
  </si>
  <si>
    <t>B</t>
  </si>
  <si>
    <t>PROVISIONAL SUM</t>
  </si>
  <si>
    <t>ENVIRONMENTAL AND SOCIAL COST</t>
  </si>
  <si>
    <t>TOTAL AMOUNT RS. (A+B)</t>
  </si>
  <si>
    <t>IN MILLION</t>
  </si>
  <si>
    <t>Sr. No.</t>
  </si>
  <si>
    <t>A</t>
  </si>
  <si>
    <t>Works</t>
  </si>
  <si>
    <t>Amount (PKR)
in Figures</t>
  </si>
  <si>
    <t>Unit Rate (PKR)
in Figures</t>
  </si>
  <si>
    <t>Unit Rate (PKR)
in Words</t>
  </si>
  <si>
    <t>Item# as per MRS</t>
  </si>
  <si>
    <t>Rehabilitation  of flood protection works along  left bank of Swat river at  villages Manyar- District Swat.</t>
  </si>
  <si>
    <t>Rehabilitation  of flood protection works along  left bank of Swat river at  villages Tindodag - District Swat.</t>
  </si>
  <si>
    <t>Rehabilitation  of flood protection works along  right bank of Swat river at  villages Ningoali, District Swat.</t>
  </si>
  <si>
    <t>Rehabilitation  of flood protection works along  right bank of Swat river at  villages Delay District Swat.</t>
  </si>
  <si>
    <t>Rehabilitation  of flood protection works along  right bank of Swat river at  villages Bandai District Swat.</t>
  </si>
  <si>
    <t>Bill No. 1 : Rehabilitation of Flood Protection Structure at  village Manyar District Swat.</t>
  </si>
  <si>
    <t>Bill No. 2 : Rehabilitation of Flood Protection Structure at  village Tindodag District Swat.</t>
  </si>
  <si>
    <t>Bill No. 3 : Rehabilitation of Flood Protection Structure at left bank of Swat river D/S Gamon Bridge District Swat.</t>
  </si>
  <si>
    <t>Bill No. 4 : Rehabilitation of Flood Protection Structure at  village Ningoali District Swat.</t>
  </si>
  <si>
    <t>Bill No. 5 : Rehabilitation of Flood Protection Structure at  villages Delay District Swat.</t>
  </si>
  <si>
    <t>Bill No 6: Rehabilitation of Flood Protection Structure at  village Bandai District Swat.</t>
  </si>
  <si>
    <t>Rehabilitation  of flood protection works along  right bank of Swat river at  villages Akhunkalay -District Swat.</t>
  </si>
  <si>
    <t>Rehabilitation  of flood protection works along  right bank of Swat river at  villages Gadodagai and adjoining area District Swat.</t>
  </si>
  <si>
    <t>Rehabilitation  of flood protection works along  right bank of Swat river at  villages Parrai,-District Swat.</t>
  </si>
  <si>
    <t>Rehabilitation  of flood protection works along  right bank of Swat river at  villages Dedawar, Zarakhela and adjoining area District Swat.</t>
  </si>
  <si>
    <t>Rehabilitation  of flood protection works along  left bank of Swat river at  villages   Gahlegay - District Swat.</t>
  </si>
  <si>
    <t>Rehabilitation  of flood protection works along  left bank of Swat river at  villages   Shingardar - District Swat.</t>
  </si>
  <si>
    <t xml:space="preserve">Rehabilitation  of flood protection works along  left bank of Swat river at  villages Takhtaband -  District Swat. </t>
  </si>
  <si>
    <t xml:space="preserve">Rehabilitation  of flood protection works along  left bank of Swat river at  villages Engaro Dheri, Balogram and adjoining area - District Swat. </t>
  </si>
  <si>
    <t>Rehabilitation  of flood protection works along  right bank of Swat river at  villages ,Jalawanan - District Swat.</t>
  </si>
  <si>
    <t>Rehabilitation  of flood protection works along  right bank of Swat river at  villages Ghareja -District Swat.</t>
  </si>
  <si>
    <t>Rehabilitation  of flood protection work along  left bank of Swat river at  Village  kot -District Swat.</t>
  </si>
  <si>
    <t>Rehabilitation  of flood protection work along  left bank of Swat river at  Village   Charbagh - District Swat.</t>
  </si>
  <si>
    <t>Rehabilitation  of flood protection works along  right bank of Swat river at  villages mam dheri - District Swat.</t>
  </si>
  <si>
    <t>Rehabilitation  of flood protection works along  right bank of Swat river at  villagesDamghar - District Swat.</t>
  </si>
  <si>
    <t>Rehabilitation  of flood protection works along  right bank of Swat river at  villages Kanju - District Swat.</t>
  </si>
  <si>
    <t>Rehabilitation  of flood protection works along  right bank of Swat river at  villages Aligrama - District Swat.</t>
  </si>
  <si>
    <t>Bill No. 7 : Rehabilitation of Flood Protection Structure at  village Akhunkalay District Swat.</t>
  </si>
  <si>
    <t>Bill No. 8 : Rehabilitation of Flood Protection Structure at  village Gadodagai District Swat.</t>
  </si>
  <si>
    <t>Bill No. 9: Rehabilitation of  Flood Protection Structure at  village Parrai District Swat.</t>
  </si>
  <si>
    <t>Bill NO. 10 :Rehabilitation of Flood Protection Structure at  village Dedawar, Zarakhela District Swat.</t>
  </si>
  <si>
    <t>Bill NO. 11:  Rehabilitation of Flood Protection Structure at  village Ghalegay District Swat.</t>
  </si>
  <si>
    <t>Bill No. 12 :Rehabilitation of Flood Protection Structure at  village Shingardar District Swat.</t>
  </si>
  <si>
    <t>Bill No. 13 : Rehabilitation of  Flood Protection Structure at  village Takhtaband District Swat.</t>
  </si>
  <si>
    <t>Bill NO 14:  Rehabilitation of Flood Protection Structure at  village Engarodheri District Swat.</t>
  </si>
  <si>
    <t>Bill NO. 15: Rehabilitation of Flood Protection Structure at  Tableeghi Markaz District Swat.</t>
  </si>
  <si>
    <t>Bill No. 16 :  Rehabilitation of  Flood Protection Structure at  village Jalawanan District Swat.</t>
  </si>
  <si>
    <t>Bill No. 17 : Rehabilitation of  Flood Protection Structure at  village Ghareja District Swat.</t>
  </si>
  <si>
    <t>Bill No. 18 : Rehabilitation of  Flood Protection Structure at  Hayatabad Bypass District Swat.</t>
  </si>
  <si>
    <t>Bill No 19 :Rehabilitation of Flood Protection Structure at  village Kot District Swat.</t>
  </si>
  <si>
    <t>Bill No. 20 :  Rehabilitation of Flood Protection Structure at  village Charbagh District Swat.</t>
  </si>
  <si>
    <t>Bill NO. 21 :  Rehabilitation of Flood Protection Structure at  village mam dheri District Swat.</t>
  </si>
  <si>
    <t>Bill No. 22 : Rehabilitation of  Flood Protection Structure at  village Damghar District Swat.</t>
  </si>
  <si>
    <t>Bill No. 23 :  Rehabilitation of Flood Protection Structure at  village Kanju District Swat.</t>
  </si>
  <si>
    <t>Bill  NO. 24 :Rehabilitation of Flood Protection Structure at  village Aligrama District Swat.</t>
  </si>
  <si>
    <t>Bill No. 25 : Rehabilitation of Flood Protection Structure at  Dedahara District Swat.</t>
  </si>
  <si>
    <t>Bill No. 26 : Rehabilitation of  Flood Protection Structure at  villages Hazara,Kabal District Swat.</t>
  </si>
  <si>
    <t>Bill No. 27 : Rehabilitation of Existing Structures</t>
  </si>
  <si>
    <t>Rehabilitation  of flood protection works along  left bank of Swat river at  villages Manyar, Tindodag District Swat.</t>
  </si>
  <si>
    <t>a</t>
  </si>
  <si>
    <t>b</t>
  </si>
  <si>
    <t>Rehabilitation  of flood protection works along  right bank of Swat river at  villages Ningoali,Delay,Bandai District Swat.</t>
  </si>
  <si>
    <t>c</t>
  </si>
  <si>
    <t>Sub Total (A)</t>
  </si>
  <si>
    <t>Rehabilitation  of flood protection works along  right bank of Swat river at  villages Akhunkalay,Gadodagai and adjoining area District Swat.</t>
  </si>
  <si>
    <t>Rehabilitation  of flood protection works along  right bank of Swat river at  villages Parrai,Dedawar,Zarakhela and adjoining area District Swat.</t>
  </si>
  <si>
    <t>Rehabilitation  of flood protection works along  left bank of Swat river at  villages   Gahlegay, Shingardar District Swat.</t>
  </si>
  <si>
    <t xml:space="preserve">Rehabilitation  of flood protection works along  left bank of Swat river at  villages Takhtaband, Engaro Dheri,Balogram and adjoining area  District Swat. </t>
  </si>
  <si>
    <t>Rehabilitation  of flood protection works along  right bank of Swat river at  villages ,Jalawanan,Ghareja, District Swat.</t>
  </si>
  <si>
    <t>Rehabilitation  of flood protection work along  left bank of Swat river at  Village  kot , Charbagh District Swat.</t>
  </si>
  <si>
    <t>Rehabilitation  of flood protection works along  right bank of Swat river at  villages mam dheri, Damghar District Swat.</t>
  </si>
  <si>
    <t>Rehabilitation  of flood protection works along  right bank of Swat river at  villages Kanju,Aligrama District Swat.</t>
  </si>
  <si>
    <t>Rehabilitation of Existing Structures in all division</t>
  </si>
  <si>
    <t>Bill No:</t>
  </si>
  <si>
    <t>GRAND SUMMARY /ABSTRACT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</si>
</sst>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 _T_L_-;\-* #,##0.00\ _T_L_-;_-* &quot;-&quot;??\ _T_L_-;_-@_-"/>
    <numFmt numFmtId="165" formatCode="_-* #,##0_-;\-* #,##0_-;_-* &quot;-&quot;??_-;_-@_-"/>
    <numFmt numFmtId="166" formatCode="_(* #,##0_);_(* \(#,##0\);_(* &quot;-&quot;??_);_(@_)"/>
    <numFmt numFmtId="167" formatCode="0.0"/>
    <numFmt numFmtId="168" formatCode="0.000"/>
    <numFmt numFmtId="169" formatCode="_(* #,##0.0_);_(* \(#,##0.0\);_(* &quot;-&quot;??_);_(@_)"/>
    <numFmt numFmtId="170" formatCode="_(* #,##0.00000000_);_(* \(#,##0.00000000\);_(* &quot;-&quot;??_);_(@_)"/>
  </numFmts>
  <fonts count="22" x14ac:knownFonts="1">
    <font>
      <sz val="10"/>
      <name val="Arial"/>
    </font>
    <font>
      <sz val="11"/>
      <color theme="1"/>
      <name val="Calibri"/>
      <family val="2"/>
      <scheme val="minor"/>
    </font>
    <font>
      <sz val="10"/>
      <name val="Arial"/>
      <family val="2"/>
    </font>
    <font>
      <sz val="10"/>
      <name val="Arial"/>
      <family val="2"/>
    </font>
    <font>
      <b/>
      <sz val="8"/>
      <name val="Arial"/>
      <family val="2"/>
    </font>
    <font>
      <sz val="8"/>
      <name val="Arial"/>
      <family val="2"/>
    </font>
    <font>
      <sz val="8"/>
      <color rgb="FFFF0000"/>
      <name val="Arial"/>
      <family val="2"/>
    </font>
    <font>
      <sz val="7"/>
      <name val="Arial"/>
      <family val="2"/>
    </font>
    <font>
      <b/>
      <sz val="16"/>
      <name val="Bookman Old Style"/>
      <family val="1"/>
    </font>
    <font>
      <b/>
      <sz val="12"/>
      <name val="Bookman Old Style"/>
      <family val="1"/>
    </font>
    <font>
      <b/>
      <sz val="12"/>
      <color theme="1"/>
      <name val="Bookman Old Style"/>
      <family val="1"/>
    </font>
    <font>
      <b/>
      <sz val="11"/>
      <color theme="1"/>
      <name val="Bookman Old Style"/>
      <family val="1"/>
    </font>
    <font>
      <b/>
      <sz val="11"/>
      <name val="Bookman Old Style"/>
      <family val="1"/>
    </font>
    <font>
      <b/>
      <sz val="10"/>
      <color theme="1"/>
      <name val="Bookman Old Style"/>
      <family val="1"/>
    </font>
    <font>
      <b/>
      <sz val="10"/>
      <name val="Bookman Old Style"/>
      <family val="1"/>
    </font>
    <font>
      <sz val="11"/>
      <color theme="1"/>
      <name val="Bookman Old Style"/>
      <family val="1"/>
    </font>
    <font>
      <sz val="10"/>
      <color theme="1"/>
      <name val="Bookman Old Style"/>
      <family val="1"/>
    </font>
    <font>
      <sz val="10"/>
      <name val="Bookman Old Style"/>
      <family val="1"/>
    </font>
    <font>
      <sz val="10"/>
      <color theme="1" tint="4.9989318521683403E-2"/>
      <name val="Bookman Old Style"/>
      <family val="1"/>
    </font>
    <font>
      <sz val="11"/>
      <name val="Bookman Old Style"/>
      <family val="1"/>
    </font>
    <font>
      <sz val="11"/>
      <color rgb="FFFF0000"/>
      <name val="Bookman Old Style"/>
      <family val="1"/>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ck">
        <color auto="1"/>
      </right>
      <top style="thick">
        <color auto="1"/>
      </top>
      <bottom style="hair">
        <color auto="1"/>
      </bottom>
      <diagonal/>
    </border>
    <border>
      <left/>
      <right style="thick">
        <color auto="1"/>
      </right>
      <top style="hair">
        <color auto="1"/>
      </top>
      <bottom style="hair">
        <color auto="1"/>
      </bottom>
      <diagonal/>
    </border>
    <border>
      <left style="thick">
        <color auto="1"/>
      </left>
      <right style="thick">
        <color auto="1"/>
      </right>
      <top style="thick">
        <color auto="1"/>
      </top>
      <bottom style="thick">
        <color auto="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8">
    <xf numFmtId="0" fontId="0" fillId="0" borderId="0"/>
    <xf numFmtId="43" fontId="3" fillId="0" borderId="0" applyFont="0" applyFill="0" applyBorder="0" applyAlignment="0" applyProtection="0"/>
    <xf numFmtId="0" fontId="1"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cellStyleXfs>
  <cellXfs count="238">
    <xf numFmtId="0" fontId="0" fillId="0" borderId="0" xfId="0"/>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 xfId="0" applyFont="1" applyFill="1" applyBorder="1" applyAlignment="1">
      <alignment horizontal="left" vertical="center" wrapText="1"/>
    </xf>
    <xf numFmtId="43" fontId="5" fillId="2" borderId="2" xfId="0" applyNumberFormat="1" applyFont="1" applyFill="1" applyBorder="1"/>
    <xf numFmtId="43" fontId="4" fillId="2" borderId="2" xfId="0" applyNumberFormat="1" applyFont="1" applyFill="1" applyBorder="1"/>
    <xf numFmtId="0" fontId="5" fillId="0" borderId="2" xfId="0" applyFont="1" applyBorder="1" applyAlignment="1">
      <alignment vertical="center" wrapText="1"/>
    </xf>
    <xf numFmtId="0" fontId="5" fillId="0" borderId="2" xfId="4" applyFont="1" applyBorder="1" applyAlignment="1">
      <alignment horizontal="center" vertical="center"/>
    </xf>
    <xf numFmtId="2" fontId="5" fillId="0" borderId="2" xfId="4" applyNumberFormat="1" applyFont="1" applyBorder="1" applyAlignment="1">
      <alignment horizontal="center" vertical="center"/>
    </xf>
    <xf numFmtId="0" fontId="2" fillId="0" borderId="0" xfId="4"/>
    <xf numFmtId="0" fontId="4" fillId="0" borderId="2" xfId="4" applyFont="1" applyBorder="1" applyAlignment="1">
      <alignment horizontal="center" vertical="center"/>
    </xf>
    <xf numFmtId="0" fontId="5" fillId="0" borderId="2" xfId="4" applyFont="1" applyBorder="1"/>
    <xf numFmtId="2" fontId="6" fillId="0" borderId="2" xfId="4" applyNumberFormat="1" applyFont="1" applyBorder="1" applyAlignment="1">
      <alignment horizontal="center" vertical="center"/>
    </xf>
    <xf numFmtId="167" fontId="6" fillId="0" borderId="2" xfId="4" applyNumberFormat="1" applyFont="1" applyBorder="1" applyAlignment="1">
      <alignment horizontal="center" vertical="center"/>
    </xf>
    <xf numFmtId="43" fontId="5" fillId="0" borderId="2" xfId="6" applyFont="1" applyBorder="1" applyAlignment="1">
      <alignment horizontal="center" vertical="center"/>
    </xf>
    <xf numFmtId="167" fontId="5" fillId="0" borderId="2" xfId="4" applyNumberFormat="1" applyFont="1" applyBorder="1" applyAlignment="1">
      <alignment horizontal="center" vertical="center"/>
    </xf>
    <xf numFmtId="0" fontId="5" fillId="3" borderId="2" xfId="4" applyFont="1" applyFill="1" applyBorder="1" applyAlignment="1">
      <alignment horizontal="center" vertical="center"/>
    </xf>
    <xf numFmtId="43" fontId="4" fillId="0" borderId="2" xfId="6" applyFont="1" applyBorder="1" applyAlignment="1">
      <alignment horizontal="center" vertical="center"/>
    </xf>
    <xf numFmtId="0" fontId="5" fillId="0" borderId="2" xfId="0" applyFont="1" applyBorder="1" applyAlignment="1">
      <alignment horizontal="center" vertical="center" wrapText="1"/>
    </xf>
    <xf numFmtId="167" fontId="5"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0" fontId="5" fillId="0" borderId="2" xfId="4" applyFont="1" applyBorder="1" applyAlignment="1">
      <alignment horizontal="left"/>
    </xf>
    <xf numFmtId="167" fontId="6" fillId="0" borderId="2" xfId="4" applyNumberFormat="1" applyFont="1" applyBorder="1"/>
    <xf numFmtId="0" fontId="6" fillId="0" borderId="2" xfId="4" applyFont="1" applyBorder="1"/>
    <xf numFmtId="0" fontId="5" fillId="0" borderId="2" xfId="4" applyFont="1" applyBorder="1" applyAlignment="1">
      <alignment horizontal="left" vertical="center" wrapText="1"/>
    </xf>
    <xf numFmtId="0" fontId="5" fillId="0" borderId="2" xfId="4" applyFont="1" applyBorder="1" applyAlignment="1">
      <alignment horizontal="center" vertical="center" wrapText="1"/>
    </xf>
    <xf numFmtId="167" fontId="6" fillId="0" borderId="2" xfId="4" applyNumberFormat="1" applyFont="1" applyBorder="1" applyAlignment="1">
      <alignment horizontal="center" vertical="center" wrapText="1"/>
    </xf>
    <xf numFmtId="0" fontId="4" fillId="0" borderId="2" xfId="4" applyFont="1" applyBorder="1" applyAlignment="1">
      <alignment horizontal="center"/>
    </xf>
    <xf numFmtId="0" fontId="4" fillId="0" borderId="11" xfId="4" applyFont="1" applyBorder="1" applyAlignment="1">
      <alignment horizontal="left"/>
    </xf>
    <xf numFmtId="0" fontId="4" fillId="0" borderId="12" xfId="4" applyFont="1" applyBorder="1" applyAlignment="1">
      <alignment horizontal="left"/>
    </xf>
    <xf numFmtId="0" fontId="4" fillId="0" borderId="13" xfId="4" applyFont="1" applyBorder="1" applyAlignment="1">
      <alignment horizontal="left"/>
    </xf>
    <xf numFmtId="0" fontId="4" fillId="2" borderId="2" xfId="4" applyFont="1" applyFill="1" applyBorder="1" applyAlignment="1">
      <alignment horizontal="center"/>
    </xf>
    <xf numFmtId="0" fontId="2" fillId="3" borderId="0" xfId="4" applyFill="1"/>
    <xf numFmtId="0" fontId="5" fillId="0" borderId="11" xfId="4" applyFont="1" applyBorder="1" applyAlignment="1">
      <alignment horizontal="left"/>
    </xf>
    <xf numFmtId="0" fontId="5" fillId="0" borderId="12" xfId="4" applyFont="1" applyBorder="1" applyAlignment="1">
      <alignment horizontal="center"/>
    </xf>
    <xf numFmtId="0" fontId="6" fillId="0" borderId="12" xfId="4" applyFont="1" applyBorder="1" applyAlignment="1">
      <alignment horizontal="center"/>
    </xf>
    <xf numFmtId="43" fontId="5" fillId="0" borderId="13" xfId="6" applyFont="1" applyBorder="1" applyAlignment="1">
      <alignment horizontal="center" vertical="center"/>
    </xf>
    <xf numFmtId="167" fontId="6" fillId="3" borderId="2" xfId="4" applyNumberFormat="1" applyFont="1" applyFill="1" applyBorder="1"/>
    <xf numFmtId="0" fontId="6" fillId="3" borderId="2" xfId="4" applyFont="1" applyFill="1" applyBorder="1"/>
    <xf numFmtId="0" fontId="5" fillId="0" borderId="0" xfId="4" applyFont="1"/>
    <xf numFmtId="0" fontId="4" fillId="0" borderId="2" xfId="0" applyFont="1" applyBorder="1" applyAlignment="1">
      <alignment horizontal="center" vertical="center"/>
    </xf>
    <xf numFmtId="0" fontId="5" fillId="0" borderId="2" xfId="0" applyFont="1" applyBorder="1"/>
    <xf numFmtId="0" fontId="5" fillId="0" borderId="2" xfId="0" applyFont="1" applyBorder="1" applyAlignment="1">
      <alignment horizontal="center" vertical="center"/>
    </xf>
    <xf numFmtId="2" fontId="6" fillId="0" borderId="2" xfId="0" applyNumberFormat="1" applyFont="1" applyBorder="1" applyAlignment="1">
      <alignment horizontal="center" vertical="center"/>
    </xf>
    <xf numFmtId="167" fontId="6" fillId="0" borderId="2" xfId="0" applyNumberFormat="1" applyFont="1" applyBorder="1" applyAlignment="1">
      <alignment horizontal="center" vertical="center"/>
    </xf>
    <xf numFmtId="43" fontId="5" fillId="0" borderId="2" xfId="1" applyFont="1" applyBorder="1" applyAlignment="1">
      <alignment horizontal="center" vertical="center"/>
    </xf>
    <xf numFmtId="2" fontId="5" fillId="0" borderId="2" xfId="0" applyNumberFormat="1" applyFont="1" applyBorder="1" applyAlignment="1">
      <alignment horizontal="center" vertical="center"/>
    </xf>
    <xf numFmtId="167" fontId="5" fillId="0" borderId="2" xfId="0" applyNumberFormat="1" applyFont="1" applyBorder="1" applyAlignment="1">
      <alignment horizontal="center" vertical="center"/>
    </xf>
    <xf numFmtId="0" fontId="5" fillId="3" borderId="2" xfId="0" applyFont="1" applyFill="1" applyBorder="1" applyAlignment="1">
      <alignment horizontal="center" vertical="center"/>
    </xf>
    <xf numFmtId="43" fontId="4" fillId="0" borderId="2" xfId="1" applyFont="1" applyBorder="1" applyAlignment="1">
      <alignment horizontal="center" vertical="center"/>
    </xf>
    <xf numFmtId="167" fontId="5" fillId="0" borderId="2" xfId="0" applyNumberFormat="1" applyFont="1" applyBorder="1" applyAlignment="1">
      <alignment horizontal="center"/>
    </xf>
    <xf numFmtId="168" fontId="0" fillId="0" borderId="0" xfId="0" applyNumberFormat="1"/>
    <xf numFmtId="0" fontId="6" fillId="0" borderId="2" xfId="0" applyFont="1" applyBorder="1" applyAlignment="1">
      <alignment horizontal="center" vertical="center"/>
    </xf>
    <xf numFmtId="0" fontId="7" fillId="0" borderId="14" xfId="0" applyFont="1" applyBorder="1"/>
    <xf numFmtId="0" fontId="7" fillId="0" borderId="0" xfId="0" applyFont="1"/>
    <xf numFmtId="0" fontId="5" fillId="4" borderId="2" xfId="0" applyFont="1" applyFill="1" applyBorder="1" applyAlignment="1">
      <alignment vertical="center" wrapText="1"/>
    </xf>
    <xf numFmtId="0" fontId="6" fillId="0" borderId="2" xfId="0" applyFont="1" applyBorder="1" applyAlignment="1">
      <alignment horizontal="center" vertical="center" wrapText="1"/>
    </xf>
    <xf numFmtId="2" fontId="5" fillId="0" borderId="2"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1" fontId="0" fillId="0" borderId="0" xfId="0" applyNumberFormat="1"/>
    <xf numFmtId="0" fontId="5" fillId="4" borderId="2" xfId="0" applyFont="1" applyFill="1" applyBorder="1"/>
    <xf numFmtId="2" fontId="5" fillId="2" borderId="2"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0" fontId="5" fillId="0" borderId="2" xfId="0" applyFont="1" applyBorder="1" applyAlignment="1">
      <alignment horizontal="center"/>
    </xf>
    <xf numFmtId="2" fontId="5" fillId="0" borderId="2" xfId="0" applyNumberFormat="1" applyFont="1" applyBorder="1"/>
    <xf numFmtId="0" fontId="4" fillId="0" borderId="2" xfId="0" applyFont="1" applyBorder="1" applyAlignment="1">
      <alignment horizontal="center"/>
    </xf>
    <xf numFmtId="0" fontId="5" fillId="0" borderId="2" xfId="0" applyFont="1" applyBorder="1" applyAlignment="1">
      <alignment horizontal="left"/>
    </xf>
    <xf numFmtId="0" fontId="6" fillId="3" borderId="2" xfId="0" applyFont="1" applyFill="1" applyBorder="1"/>
    <xf numFmtId="0" fontId="5" fillId="0" borderId="0" xfId="0" applyFont="1"/>
    <xf numFmtId="0" fontId="4" fillId="2" borderId="15" xfId="0" applyFont="1" applyFill="1" applyBorder="1" applyAlignment="1">
      <alignment horizontal="center" vertical="center"/>
    </xf>
    <xf numFmtId="2" fontId="4" fillId="2" borderId="2" xfId="0" applyNumberFormat="1" applyFont="1" applyFill="1" applyBorder="1" applyAlignment="1">
      <alignment horizontal="center" vertical="center"/>
    </xf>
    <xf numFmtId="2" fontId="4" fillId="2" borderId="16" xfId="0" applyNumberFormat="1" applyFont="1" applyFill="1" applyBorder="1" applyAlignment="1">
      <alignment horizontal="right"/>
    </xf>
    <xf numFmtId="2" fontId="4" fillId="2" borderId="2" xfId="0" applyNumberFormat="1" applyFont="1" applyFill="1" applyBorder="1" applyAlignment="1">
      <alignment horizontal="right"/>
    </xf>
    <xf numFmtId="2" fontId="4" fillId="2" borderId="16" xfId="0" applyNumberFormat="1" applyFont="1" applyFill="1" applyBorder="1" applyAlignment="1">
      <alignment horizontal="right" vertical="center"/>
    </xf>
    <xf numFmtId="2" fontId="4" fillId="2" borderId="2" xfId="0" applyNumberFormat="1" applyFont="1" applyFill="1" applyBorder="1" applyAlignment="1">
      <alignment horizontal="right" vertical="center"/>
    </xf>
    <xf numFmtId="43" fontId="4" fillId="2" borderId="2" xfId="0" applyNumberFormat="1" applyFont="1" applyFill="1" applyBorder="1" applyAlignment="1">
      <alignment horizontal="right" vertical="center"/>
    </xf>
    <xf numFmtId="0" fontId="6" fillId="0" borderId="2" xfId="0" applyFont="1" applyBorder="1"/>
    <xf numFmtId="167" fontId="6" fillId="2" borderId="2" xfId="0" applyNumberFormat="1" applyFont="1" applyFill="1" applyBorder="1"/>
    <xf numFmtId="0" fontId="6" fillId="2" borderId="2" xfId="0" applyFont="1" applyFill="1" applyBorder="1"/>
    <xf numFmtId="43" fontId="0" fillId="0" borderId="0" xfId="0" applyNumberFormat="1"/>
    <xf numFmtId="0" fontId="2" fillId="0" borderId="0" xfId="0" applyFont="1"/>
    <xf numFmtId="43" fontId="6" fillId="0" borderId="2" xfId="1" applyFont="1" applyBorder="1" applyAlignment="1">
      <alignment horizontal="center" vertical="center"/>
    </xf>
    <xf numFmtId="0" fontId="15" fillId="0" borderId="0" xfId="2" applyFont="1"/>
    <xf numFmtId="0" fontId="14" fillId="0" borderId="2" xfId="2" applyFont="1" applyBorder="1" applyAlignment="1">
      <alignment horizontal="center" vertical="center" wrapText="1"/>
    </xf>
    <xf numFmtId="0" fontId="14" fillId="0" borderId="2" xfId="2" applyFont="1" applyBorder="1" applyAlignment="1">
      <alignment horizontal="center" vertical="center"/>
    </xf>
    <xf numFmtId="0" fontId="16" fillId="0" borderId="0" xfId="2" applyFont="1"/>
    <xf numFmtId="0" fontId="14" fillId="0" borderId="2" xfId="2" applyFont="1" applyBorder="1" applyAlignment="1">
      <alignment horizontal="left" vertical="center"/>
    </xf>
    <xf numFmtId="0" fontId="16" fillId="0" borderId="2" xfId="2" applyFont="1" applyBorder="1" applyAlignment="1">
      <alignment horizontal="center" vertical="center"/>
    </xf>
    <xf numFmtId="0" fontId="17" fillId="0" borderId="2" xfId="0" applyFont="1" applyBorder="1" applyAlignment="1">
      <alignment wrapText="1"/>
    </xf>
    <xf numFmtId="164" fontId="18" fillId="0" borderId="2" xfId="3" applyNumberFormat="1" applyFont="1" applyBorder="1" applyAlignment="1">
      <alignment horizontal="center" vertical="center"/>
    </xf>
    <xf numFmtId="0" fontId="15" fillId="0" borderId="0" xfId="2" applyFont="1" applyAlignment="1">
      <alignment horizontal="center" vertical="center" wrapText="1"/>
    </xf>
    <xf numFmtId="0" fontId="15" fillId="0" borderId="0" xfId="2" applyFont="1" applyAlignment="1">
      <alignment horizontal="left" vertical="center"/>
    </xf>
    <xf numFmtId="0" fontId="15" fillId="0" borderId="0" xfId="2" applyFont="1" applyAlignment="1">
      <alignment vertical="center" wrapText="1"/>
    </xf>
    <xf numFmtId="0" fontId="11" fillId="0" borderId="0" xfId="2" applyFont="1" applyAlignment="1">
      <alignment horizontal="right"/>
    </xf>
    <xf numFmtId="0" fontId="10" fillId="0" borderId="0" xfId="2" applyFont="1" applyAlignment="1">
      <alignment wrapText="1"/>
    </xf>
    <xf numFmtId="0" fontId="15" fillId="0" borderId="0" xfId="2" applyFont="1" applyAlignment="1">
      <alignment horizontal="left"/>
    </xf>
    <xf numFmtId="0" fontId="10" fillId="0" borderId="0" xfId="2" applyFont="1" applyAlignment="1">
      <alignment horizontal="center" vertical="center"/>
    </xf>
    <xf numFmtId="0" fontId="10" fillId="0" borderId="0" xfId="2" applyFont="1" applyAlignment="1">
      <alignment horizontal="left" vertical="center"/>
    </xf>
    <xf numFmtId="0" fontId="15" fillId="0" borderId="0" xfId="2" applyFont="1" applyAlignment="1">
      <alignment horizontal="center" vertical="center"/>
    </xf>
    <xf numFmtId="0" fontId="11" fillId="0" borderId="0" xfId="2" applyFont="1" applyAlignment="1">
      <alignment vertical="center"/>
    </xf>
    <xf numFmtId="0" fontId="13" fillId="0" borderId="2" xfId="0" applyFont="1" applyBorder="1" applyAlignment="1">
      <alignment horizontal="center" vertical="center"/>
    </xf>
    <xf numFmtId="0" fontId="13" fillId="0" borderId="2" xfId="0" applyFont="1" applyBorder="1" applyAlignment="1">
      <alignment horizontal="left" vertical="center"/>
    </xf>
    <xf numFmtId="43" fontId="13" fillId="0" borderId="2" xfId="1" applyFont="1" applyFill="1" applyBorder="1" applyAlignment="1">
      <alignment vertical="center"/>
    </xf>
    <xf numFmtId="0" fontId="14" fillId="0" borderId="2" xfId="0" applyFont="1" applyBorder="1" applyAlignment="1">
      <alignment horizontal="justify" vertical="center" wrapText="1"/>
    </xf>
    <xf numFmtId="0" fontId="14" fillId="0" borderId="2" xfId="0" applyFont="1" applyBorder="1" applyAlignment="1">
      <alignment horizontal="right" vertical="center"/>
    </xf>
    <xf numFmtId="170" fontId="13" fillId="0" borderId="2" xfId="1" applyNumberFormat="1" applyFont="1" applyFill="1" applyBorder="1" applyAlignment="1">
      <alignment vertical="center"/>
    </xf>
    <xf numFmtId="0" fontId="8" fillId="0" borderId="17" xfId="7" applyFont="1" applyBorder="1" applyAlignment="1">
      <alignment vertical="center" wrapText="1"/>
    </xf>
    <xf numFmtId="0" fontId="9" fillId="0" borderId="18" xfId="7" applyFont="1" applyBorder="1" applyAlignment="1">
      <alignment vertical="center" wrapText="1"/>
    </xf>
    <xf numFmtId="0" fontId="11" fillId="0" borderId="0" xfId="2" applyFont="1" applyAlignment="1">
      <alignment vertical="justify"/>
    </xf>
    <xf numFmtId="0" fontId="11" fillId="0" borderId="19" xfId="0" applyFont="1" applyBorder="1" applyAlignment="1">
      <alignment horizontal="center" vertical="center" wrapText="1"/>
    </xf>
    <xf numFmtId="0" fontId="11" fillId="0" borderId="2" xfId="0" applyFont="1" applyBorder="1" applyAlignment="1">
      <alignment horizontal="center" vertical="center" wrapText="1"/>
    </xf>
    <xf numFmtId="0" fontId="19" fillId="0" borderId="0" xfId="4" applyFont="1"/>
    <xf numFmtId="0" fontId="11" fillId="2" borderId="19" xfId="0" applyFont="1" applyFill="1" applyBorder="1" applyAlignment="1">
      <alignment horizontal="center" vertical="center" wrapText="1"/>
    </xf>
    <xf numFmtId="0" fontId="12" fillId="0" borderId="4" xfId="4" applyFont="1" applyBorder="1" applyAlignment="1">
      <alignment horizontal="center" vertical="center"/>
    </xf>
    <xf numFmtId="0" fontId="12" fillId="0" borderId="4" xfId="4" applyFont="1" applyBorder="1" applyAlignment="1">
      <alignment horizontal="center" vertical="center" wrapText="1"/>
    </xf>
    <xf numFmtId="0" fontId="12" fillId="0" borderId="5" xfId="4" applyFont="1" applyBorder="1" applyAlignment="1">
      <alignment horizontal="center" vertical="center"/>
    </xf>
    <xf numFmtId="0" fontId="20" fillId="0" borderId="0" xfId="4" applyFont="1"/>
    <xf numFmtId="0" fontId="19" fillId="0" borderId="6" xfId="4" applyFont="1" applyBorder="1" applyAlignment="1">
      <alignment horizontal="center" vertical="center"/>
    </xf>
    <xf numFmtId="0" fontId="19" fillId="0" borderId="13" xfId="4" applyFont="1" applyBorder="1" applyAlignment="1">
      <alignment horizontal="center" vertical="center"/>
    </xf>
    <xf numFmtId="0" fontId="19" fillId="0" borderId="2" xfId="4" applyFont="1" applyBorder="1" applyAlignment="1">
      <alignment horizontal="left" vertical="center" wrapText="1"/>
    </xf>
    <xf numFmtId="0" fontId="19" fillId="0" borderId="2" xfId="4" applyFont="1" applyBorder="1" applyAlignment="1">
      <alignment horizontal="center" vertical="center"/>
    </xf>
    <xf numFmtId="2" fontId="19" fillId="0" borderId="2" xfId="4" applyNumberFormat="1" applyFont="1" applyBorder="1" applyAlignment="1">
      <alignment horizontal="center" vertical="center"/>
    </xf>
    <xf numFmtId="166" fontId="19" fillId="0" borderId="2" xfId="5" applyNumberFormat="1" applyFont="1" applyBorder="1" applyAlignment="1">
      <alignment horizontal="center" vertical="center"/>
    </xf>
    <xf numFmtId="166" fontId="19" fillId="0" borderId="11" xfId="5" applyNumberFormat="1" applyFont="1" applyBorder="1" applyAlignment="1">
      <alignment horizontal="center" vertical="center"/>
    </xf>
    <xf numFmtId="166" fontId="19" fillId="0" borderId="7" xfId="5" applyNumberFormat="1" applyFont="1" applyBorder="1" applyAlignment="1">
      <alignment horizontal="center" vertical="center"/>
    </xf>
    <xf numFmtId="0" fontId="19" fillId="0" borderId="2" xfId="4" applyFont="1" applyBorder="1" applyAlignment="1">
      <alignment vertical="center" wrapText="1"/>
    </xf>
    <xf numFmtId="0" fontId="19" fillId="0" borderId="9" xfId="4" applyFont="1" applyBorder="1" applyAlignment="1">
      <alignment vertical="center"/>
    </xf>
    <xf numFmtId="0" fontId="19" fillId="0" borderId="20" xfId="4" applyFont="1" applyBorder="1" applyAlignment="1">
      <alignment vertical="center"/>
    </xf>
    <xf numFmtId="166" fontId="12" fillId="0" borderId="10" xfId="4" applyNumberFormat="1" applyFont="1" applyBorder="1" applyAlignment="1">
      <alignment horizontal="center" vertical="center"/>
    </xf>
    <xf numFmtId="0" fontId="12" fillId="2" borderId="4" xfId="0" applyFont="1" applyFill="1" applyBorder="1" applyAlignment="1">
      <alignment horizontal="center" vertical="center"/>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2" xfId="0" applyFont="1" applyFill="1" applyBorder="1" applyAlignment="1">
      <alignment horizontal="left" vertical="center" wrapText="1"/>
    </xf>
    <xf numFmtId="0" fontId="19" fillId="2" borderId="2" xfId="0" applyFont="1" applyFill="1" applyBorder="1" applyAlignment="1">
      <alignment horizontal="center" vertical="center"/>
    </xf>
    <xf numFmtId="2" fontId="19" fillId="2" borderId="2" xfId="0" applyNumberFormat="1" applyFont="1" applyFill="1" applyBorder="1" applyAlignment="1">
      <alignment horizontal="center" vertical="center"/>
    </xf>
    <xf numFmtId="166" fontId="19" fillId="2" borderId="2" xfId="1" quotePrefix="1" applyNumberFormat="1" applyFont="1" applyFill="1" applyBorder="1" applyAlignment="1">
      <alignment horizontal="center" vertical="center"/>
    </xf>
    <xf numFmtId="166" fontId="19" fillId="2" borderId="11" xfId="1" quotePrefix="1" applyNumberFormat="1" applyFont="1" applyFill="1" applyBorder="1" applyAlignment="1">
      <alignment horizontal="center" vertical="center"/>
    </xf>
    <xf numFmtId="165" fontId="19" fillId="2" borderId="7" xfId="1" applyNumberFormat="1" applyFont="1" applyFill="1" applyBorder="1" applyAlignment="1">
      <alignment horizontal="center" vertical="center"/>
    </xf>
    <xf numFmtId="43" fontId="19" fillId="0" borderId="0" xfId="4" applyNumberFormat="1" applyFont="1"/>
    <xf numFmtId="0" fontId="19" fillId="2" borderId="2" xfId="0" applyFont="1" applyFill="1" applyBorder="1" applyAlignment="1">
      <alignment vertical="center" wrapText="1"/>
    </xf>
    <xf numFmtId="4" fontId="19" fillId="2" borderId="2" xfId="0" applyNumberFormat="1" applyFont="1" applyFill="1" applyBorder="1" applyAlignment="1">
      <alignment horizontal="center" vertical="center"/>
    </xf>
    <xf numFmtId="0" fontId="19" fillId="0" borderId="6" xfId="0" applyFont="1" applyBorder="1" applyAlignment="1">
      <alignment horizontal="center" vertical="center"/>
    </xf>
    <xf numFmtId="0" fontId="19" fillId="0" borderId="13" xfId="0" applyFont="1" applyBorder="1" applyAlignment="1">
      <alignment horizontal="center" vertical="center"/>
    </xf>
    <xf numFmtId="0" fontId="19" fillId="0" borderId="2" xfId="0" applyFont="1" applyBorder="1" applyAlignment="1">
      <alignment vertical="center" wrapText="1"/>
    </xf>
    <xf numFmtId="0" fontId="19" fillId="2" borderId="0" xfId="4" applyFont="1" applyFill="1"/>
    <xf numFmtId="0" fontId="19" fillId="0" borderId="0" xfId="4" applyFont="1" applyAlignment="1">
      <alignment horizontal="right"/>
    </xf>
    <xf numFmtId="0" fontId="19" fillId="2" borderId="0" xfId="0" applyFont="1" applyFill="1"/>
    <xf numFmtId="169" fontId="19" fillId="0" borderId="2" xfId="5" applyNumberFormat="1" applyFont="1" applyBorder="1" applyAlignment="1">
      <alignment horizontal="center" vertical="center"/>
    </xf>
    <xf numFmtId="0" fontId="15" fillId="0" borderId="0" xfId="2" applyFont="1" applyAlignment="1">
      <alignment vertical="center"/>
    </xf>
    <xf numFmtId="0" fontId="11" fillId="0" borderId="0" xfId="2" applyFont="1" applyAlignment="1">
      <alignment horizontal="right" vertical="center"/>
    </xf>
    <xf numFmtId="0" fontId="10" fillId="0" borderId="0" xfId="2" applyFont="1" applyAlignment="1">
      <alignment vertical="center" wrapText="1"/>
    </xf>
    <xf numFmtId="0" fontId="12" fillId="0" borderId="22" xfId="4" applyFont="1" applyBorder="1" applyAlignment="1">
      <alignment horizontal="center" vertical="center"/>
    </xf>
    <xf numFmtId="166" fontId="19" fillId="0" borderId="23" xfId="5" applyNumberFormat="1" applyFont="1" applyBorder="1" applyAlignment="1">
      <alignment horizontal="center" vertical="center"/>
    </xf>
    <xf numFmtId="166" fontId="12" fillId="0" borderId="24" xfId="4" applyNumberFormat="1" applyFont="1" applyBorder="1" applyAlignment="1">
      <alignment horizontal="center" vertical="center"/>
    </xf>
    <xf numFmtId="0" fontId="11" fillId="2" borderId="2" xfId="0" applyFont="1" applyFill="1" applyBorder="1" applyAlignment="1">
      <alignment horizontal="center" vertical="center" wrapText="1"/>
    </xf>
    <xf numFmtId="0" fontId="12" fillId="0" borderId="2" xfId="4" applyFont="1" applyBorder="1" applyAlignment="1">
      <alignment horizontal="center" vertical="center"/>
    </xf>
    <xf numFmtId="0" fontId="12" fillId="0" borderId="2" xfId="4" applyFont="1" applyBorder="1" applyAlignment="1">
      <alignment horizontal="center" vertical="center" wrapText="1"/>
    </xf>
    <xf numFmtId="0" fontId="19" fillId="0" borderId="2" xfId="4" applyFont="1" applyBorder="1" applyAlignment="1">
      <alignment vertical="center"/>
    </xf>
    <xf numFmtId="0" fontId="19" fillId="0" borderId="2" xfId="4" applyFont="1" applyBorder="1"/>
    <xf numFmtId="0" fontId="12" fillId="0" borderId="2" xfId="2" applyFont="1" applyBorder="1" applyAlignment="1">
      <alignment horizontal="center" vertical="center" wrapText="1"/>
    </xf>
    <xf numFmtId="0" fontId="12" fillId="0" borderId="13" xfId="2" applyFont="1" applyBorder="1" applyAlignment="1">
      <alignment horizontal="center" vertical="center"/>
    </xf>
    <xf numFmtId="166" fontId="12" fillId="0" borderId="2" xfId="4" applyNumberFormat="1" applyFont="1" applyBorder="1" applyAlignment="1">
      <alignment horizontal="center" vertical="center"/>
    </xf>
    <xf numFmtId="166" fontId="19" fillId="0" borderId="0" xfId="4" applyNumberFormat="1" applyFont="1"/>
    <xf numFmtId="43" fontId="14" fillId="0" borderId="2" xfId="1" applyFont="1" applyFill="1" applyBorder="1" applyAlignment="1">
      <alignment horizontal="justify" vertical="center" wrapText="1"/>
    </xf>
    <xf numFmtId="0" fontId="17" fillId="0" borderId="2" xfId="0" applyFont="1" applyBorder="1" applyAlignment="1">
      <alignment vertical="center" wrapText="1"/>
    </xf>
    <xf numFmtId="0" fontId="16" fillId="0" borderId="2" xfId="2" applyFont="1" applyBorder="1" applyAlignment="1">
      <alignment horizontal="right" vertical="center"/>
    </xf>
    <xf numFmtId="0" fontId="15" fillId="0" borderId="0" xfId="2" applyFont="1" applyAlignment="1">
      <alignment horizontal="center"/>
    </xf>
    <xf numFmtId="0" fontId="11" fillId="0" borderId="0" xfId="2" applyFont="1" applyAlignment="1">
      <alignment horizontal="center"/>
    </xf>
    <xf numFmtId="0" fontId="10" fillId="0" borderId="0" xfId="2" applyFont="1" applyAlignment="1">
      <alignment horizontal="center" wrapText="1"/>
    </xf>
    <xf numFmtId="0" fontId="11" fillId="0" borderId="0" xfId="2" applyFont="1" applyAlignment="1">
      <alignment horizontal="center" vertical="center"/>
    </xf>
    <xf numFmtId="43" fontId="19" fillId="0" borderId="2" xfId="1" applyFont="1" applyBorder="1" applyAlignment="1">
      <alignment horizontal="center" vertical="center"/>
    </xf>
    <xf numFmtId="43" fontId="12" fillId="0" borderId="2" xfId="1" applyFont="1" applyBorder="1" applyAlignment="1">
      <alignment horizontal="center" vertical="center"/>
    </xf>
    <xf numFmtId="43" fontId="19" fillId="0" borderId="2" xfId="1" applyFont="1" applyBorder="1" applyAlignment="1">
      <alignment vertical="center"/>
    </xf>
    <xf numFmtId="43" fontId="19" fillId="0" borderId="0" xfId="1" applyFont="1"/>
    <xf numFmtId="0" fontId="19" fillId="0" borderId="2" xfId="4" applyFont="1" applyBorder="1" applyAlignment="1">
      <alignment horizontal="center" vertical="center" wrapText="1"/>
    </xf>
    <xf numFmtId="43" fontId="19" fillId="0" borderId="2" xfId="1" applyFont="1" applyBorder="1" applyAlignment="1">
      <alignment horizontal="center" vertical="center" wrapText="1"/>
    </xf>
    <xf numFmtId="166" fontId="19" fillId="0" borderId="2" xfId="5" applyNumberFormat="1" applyFont="1" applyBorder="1" applyAlignment="1">
      <alignment horizontal="center" vertical="center" wrapText="1"/>
    </xf>
    <xf numFmtId="0" fontId="19" fillId="0" borderId="0" xfId="4" applyFont="1" applyAlignment="1">
      <alignment wrapText="1"/>
    </xf>
    <xf numFmtId="0" fontId="20" fillId="0" borderId="0" xfId="4" applyFont="1" applyAlignment="1">
      <alignment wrapText="1"/>
    </xf>
    <xf numFmtId="166" fontId="19" fillId="0" borderId="23" xfId="5" applyNumberFormat="1" applyFont="1" applyBorder="1" applyAlignment="1">
      <alignment horizontal="center" vertical="center" wrapText="1"/>
    </xf>
    <xf numFmtId="0" fontId="11" fillId="2" borderId="25" xfId="0" applyFont="1" applyFill="1" applyBorder="1" applyAlignment="1">
      <alignment horizontal="center" vertical="center" wrapText="1"/>
    </xf>
    <xf numFmtId="0" fontId="12" fillId="0" borderId="25" xfId="4" applyFont="1" applyBorder="1" applyAlignment="1">
      <alignment horizontal="center" vertical="center"/>
    </xf>
    <xf numFmtId="0" fontId="11" fillId="0" borderId="25" xfId="0" applyFont="1" applyBorder="1" applyAlignment="1">
      <alignment horizontal="center" vertical="center" wrapText="1"/>
    </xf>
    <xf numFmtId="0" fontId="12" fillId="0" borderId="26" xfId="4" applyFont="1" applyBorder="1" applyAlignment="1">
      <alignment horizontal="center" vertical="center"/>
    </xf>
    <xf numFmtId="0" fontId="19" fillId="0" borderId="2" xfId="4" applyFont="1" applyBorder="1" applyAlignment="1">
      <alignment wrapText="1"/>
    </xf>
    <xf numFmtId="0" fontId="12" fillId="0" borderId="2" xfId="2" applyFont="1" applyBorder="1" applyAlignment="1">
      <alignment horizontal="center" vertical="center"/>
    </xf>
    <xf numFmtId="0" fontId="21" fillId="0" borderId="2" xfId="0" applyFont="1" applyBorder="1" applyAlignment="1">
      <alignment wrapText="1"/>
    </xf>
    <xf numFmtId="0" fontId="17" fillId="0" borderId="2" xfId="4" applyFont="1" applyBorder="1" applyAlignment="1">
      <alignment horizontal="center" vertical="center"/>
    </xf>
    <xf numFmtId="0" fontId="9" fillId="0" borderId="13" xfId="7" applyFont="1" applyBorder="1" applyAlignment="1">
      <alignment vertical="center" wrapText="1"/>
    </xf>
    <xf numFmtId="0" fontId="14" fillId="0" borderId="2" xfId="0" applyFont="1" applyBorder="1" applyAlignment="1">
      <alignment horizontal="right" vertical="center"/>
    </xf>
    <xf numFmtId="0" fontId="11" fillId="0" borderId="2" xfId="2" applyFont="1" applyBorder="1" applyAlignment="1">
      <alignment horizontal="right" vertical="center"/>
    </xf>
    <xf numFmtId="0" fontId="8" fillId="0" borderId="2" xfId="7" applyFont="1" applyBorder="1" applyAlignment="1">
      <alignment horizontal="center" vertical="center" wrapText="1"/>
    </xf>
    <xf numFmtId="0" fontId="9" fillId="0" borderId="2" xfId="7" applyFont="1" applyBorder="1" applyAlignment="1">
      <alignment horizontal="center" vertical="center" wrapText="1"/>
    </xf>
    <xf numFmtId="0" fontId="11" fillId="0" borderId="2" xfId="2" applyFont="1" applyBorder="1" applyAlignment="1">
      <alignment horizontal="center" vertical="justify" wrapText="1"/>
    </xf>
    <xf numFmtId="0" fontId="11" fillId="0" borderId="2" xfId="2" applyFont="1" applyBorder="1" applyAlignment="1">
      <alignment horizontal="center" vertical="justify"/>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12" fillId="0" borderId="2" xfId="4" applyFont="1" applyBorder="1" applyAlignment="1">
      <alignment horizontal="center" vertical="center"/>
    </xf>
    <xf numFmtId="0" fontId="12" fillId="0" borderId="0" xfId="4" applyFont="1" applyAlignment="1">
      <alignment horizontal="center" vertical="center"/>
    </xf>
    <xf numFmtId="0" fontId="12" fillId="0" borderId="0" xfId="4" applyFont="1" applyAlignment="1">
      <alignment horizontal="center" vertical="center" wrapText="1"/>
    </xf>
    <xf numFmtId="0" fontId="12" fillId="2"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0" borderId="11" xfId="4" applyFont="1" applyBorder="1" applyAlignment="1">
      <alignment horizontal="center" vertical="center"/>
    </xf>
    <xf numFmtId="0" fontId="12" fillId="0" borderId="12" xfId="4" applyFont="1" applyBorder="1" applyAlignment="1">
      <alignment horizontal="center" vertical="center"/>
    </xf>
    <xf numFmtId="0" fontId="12" fillId="0" borderId="13" xfId="4" applyFont="1" applyBorder="1" applyAlignment="1">
      <alignment horizontal="center" vertical="center"/>
    </xf>
    <xf numFmtId="0" fontId="4" fillId="0" borderId="2" xfId="0" applyFont="1" applyBorder="1" applyAlignment="1">
      <alignment horizontal="center"/>
    </xf>
    <xf numFmtId="0" fontId="4" fillId="0" borderId="0" xfId="0" applyFont="1" applyAlignment="1">
      <alignment horizontal="center" vertical="center"/>
    </xf>
    <xf numFmtId="0" fontId="4" fillId="0" borderId="0" xfId="0" applyFont="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2" xfId="4" applyFont="1" applyBorder="1" applyAlignment="1">
      <alignment horizontal="left" vertical="center" wrapText="1"/>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12" fillId="0" borderId="8" xfId="4" applyFont="1" applyBorder="1" applyAlignment="1">
      <alignment horizontal="center" vertical="center"/>
    </xf>
    <xf numFmtId="0" fontId="12" fillId="0" borderId="21" xfId="4" applyFont="1" applyBorder="1" applyAlignment="1">
      <alignment horizontal="center" vertical="center"/>
    </xf>
    <xf numFmtId="0" fontId="12" fillId="0" borderId="9" xfId="4" applyFont="1" applyBorder="1" applyAlignment="1">
      <alignment horizontal="center" vertical="center"/>
    </xf>
    <xf numFmtId="0" fontId="12" fillId="2" borderId="0" xfId="0" applyFont="1" applyFill="1" applyAlignment="1">
      <alignment horizontal="center" vertical="center"/>
    </xf>
    <xf numFmtId="0" fontId="4" fillId="0" borderId="2" xfId="4" applyFont="1" applyBorder="1" applyAlignment="1">
      <alignment horizontal="center"/>
    </xf>
    <xf numFmtId="0" fontId="4" fillId="0" borderId="11" xfId="4" applyFont="1" applyBorder="1" applyAlignment="1">
      <alignment horizontal="left"/>
    </xf>
    <xf numFmtId="0" fontId="4" fillId="0" borderId="12" xfId="4" applyFont="1" applyBorder="1" applyAlignment="1">
      <alignment horizontal="left"/>
    </xf>
    <xf numFmtId="0" fontId="4" fillId="0" borderId="13" xfId="4" applyFont="1" applyBorder="1" applyAlignment="1">
      <alignment horizontal="left"/>
    </xf>
    <xf numFmtId="0" fontId="4" fillId="0" borderId="11" xfId="4" applyFont="1" applyBorder="1" applyAlignment="1">
      <alignment horizontal="left" vertical="center" wrapText="1"/>
    </xf>
    <xf numFmtId="0" fontId="4" fillId="0" borderId="12" xfId="4" applyFont="1" applyBorder="1" applyAlignment="1">
      <alignment horizontal="left" vertical="center" wrapText="1"/>
    </xf>
    <xf numFmtId="0" fontId="4" fillId="0" borderId="13" xfId="4" applyFont="1" applyBorder="1" applyAlignment="1">
      <alignment horizontal="left" vertical="center" wrapText="1"/>
    </xf>
    <xf numFmtId="0" fontId="4" fillId="0" borderId="0" xfId="4" applyFont="1" applyAlignment="1">
      <alignment horizontal="center" vertical="center"/>
    </xf>
    <xf numFmtId="0" fontId="4" fillId="0" borderId="0" xfId="4" applyFont="1" applyAlignment="1">
      <alignment horizontal="center" wrapText="1"/>
    </xf>
    <xf numFmtId="0" fontId="4" fillId="0" borderId="1" xfId="4" applyFont="1" applyBorder="1" applyAlignment="1">
      <alignment horizontal="center" vertical="center" wrapText="1"/>
    </xf>
    <xf numFmtId="0" fontId="4" fillId="0" borderId="2" xfId="4" applyFont="1" applyBorder="1" applyAlignment="1">
      <alignment horizontal="center" vertical="center" wrapText="1"/>
    </xf>
    <xf numFmtId="0" fontId="4" fillId="0" borderId="2" xfId="4" applyFont="1" applyBorder="1" applyAlignment="1">
      <alignment horizontal="center" vertical="center"/>
    </xf>
  </cellXfs>
  <cellStyles count="8">
    <cellStyle name="Comma" xfId="1" builtinId="3"/>
    <cellStyle name="Comma 10" xfId="3" xr:uid="{00000000-0005-0000-0000-000001000000}"/>
    <cellStyle name="Comma 2" xfId="5" xr:uid="{00000000-0005-0000-0000-000002000000}"/>
    <cellStyle name="Comma 3" xfId="6" xr:uid="{00000000-0005-0000-0000-000003000000}"/>
    <cellStyle name="Normal" xfId="0" builtinId="0"/>
    <cellStyle name="Normal 15 2" xfId="7" xr:uid="{00000000-0005-0000-0000-000005000000}"/>
    <cellStyle name="Normal 2" xfId="4" xr:uid="{00000000-0005-0000-0000-000006000000}"/>
    <cellStyle name="Normal 6"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externalLink" Target="externalLinks/externalLink1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externalLink" Target="externalLinks/externalLink12.xml"/><Relationship Id="rId110"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externalLink" Target="externalLinks/externalLink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externalLink" Target="externalLinks/externalLink10.xml"/><Relationship Id="rId105" Type="http://schemas.openxmlformats.org/officeDocument/2006/relationships/externalLink" Target="externalLinks/externalLink1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externalLink" Target="externalLinks/externalLink3.xml"/><Relationship Id="rId98" Type="http://schemas.openxmlformats.org/officeDocument/2006/relationships/externalLink" Target="externalLinks/externalLink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externalLink" Target="externalLinks/externalLink13.xml"/><Relationship Id="rId108" Type="http://schemas.openxmlformats.org/officeDocument/2006/relationships/externalLink" Target="externalLinks/externalLink1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externalLink" Target="externalLinks/externalLink1.xml"/><Relationship Id="rId96" Type="http://schemas.openxmlformats.org/officeDocument/2006/relationships/externalLink" Target="externalLinks/externalLink6.xml"/><Relationship Id="rId11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externalLink" Target="externalLinks/externalLink1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4.xml"/><Relationship Id="rId99" Type="http://schemas.openxmlformats.org/officeDocument/2006/relationships/externalLink" Target="externalLinks/externalLink9.xml"/><Relationship Id="rId10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7.xml"/><Relationship Id="rId104" Type="http://schemas.openxmlformats.org/officeDocument/2006/relationships/externalLink" Target="externalLinks/externalLink1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p\Desktop\27-8-2012\Table%2010.41_Pang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osheen\IRFAN\D%20Drive%20Data\IRFAN\TASKS\MRS%20PROJECTS\Sialkot%20Lahore%20Motorway\Cost%20Estimate.Exter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Documents%20and%20Settings\p\Desktop\27-8-2012\Documents%20and%20Settings\Administrator\Desktop\New%20Folder\X-SEC%20PRG%20MASTER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iz\D\JAMIL\2497%20PGSHS%20Faisal%20Abad\PC-1%20(Rev.06)%20June%202005\amir-data-10-7-03\DATA\AMIR-1\ESTIMATES\PUNJAB%20SQUASH%20COMPLEX\Rate%20Analysis\RATE%20ANALYSIS%20FOR%20PC-1-18-03-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abib\JOb%20%232559%20Rahim%20Yar%20Khan\Job%20%23%202559%20Rahim%20yar%20Khan\Final%20Detailed%20Cost%20Estimate%20Jan%2008\Contract%20Package-III\Unserved%20Sewer%20Zone-I&amp;II\Line%20KLM%20(BSSW)%20%20(package%20-III).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RATE%20ANALYSIS%20(Muzaffar%20Garh).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tt-sb\E\ayyub\gujrat\Sewerage.%20pump%20Stn,cost%20estimate\disposal%20stn\disposal%20st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bank\shared\Invert%20levels%20Block%20M%20(new)\WS%20Bed%20Levels%20H.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022-3/4593-EFAP/Swat%20Division/Swat%20Division/Working/Swat%201/Design%20Swat-1%20(3-10-2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22-3/4593-EFAP/Swat%20Division/Swat%20Division/Working/Swat%202/Bahrin/Design,%20BOQ%20&amp;%20Cost/Design%20Bahrin%2020-9-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bank\D\124-Pervaiz%20Vandal\117-Kasoor%20Schools\1%20-%20Sewage%20Pumping%20St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QS\Khanki\New%20Khanki%20Barrage%20(NCB)\Engineers%20Estimate-%2023-9-2011\Hangu\E%20C%20E%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bib\JOb%20%232559%20Rahim%20Yar%20Khan\Detailed%20Cost%20Estimate%20April%2008\Contract%20Package-I\Line%20VX%20(package%20-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Job%20%23%202600%20Water%20Supply%20Liaqat%20Pur\Fateh%20Jang%20water%20supply\Cost%20Estimate%20(Rev%200)\Rate%20Analysis%20(F.Jang%20Rev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iz\D\JAMIL\2497%20PGSHS%20Faisal%20Abad\PC-1%20(Rev.06)%20June%202005\amir-data-10-7-03\DATA\AMIR-1\ESTIMATES\FAISALABAD\University%20of%20Agriculture%20Faisalabad\FAISALABD-PH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Analys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espak10\d\2215%20FSD\2215\Sewer%20Design%20(Actual%20Velocit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Job%20%23%202700%20Gujrat%20water%20supply\31.%20Distribution%20Syst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2"/>
      <sheetName val="Table-3"/>
      <sheetName val="Table-19"/>
      <sheetName val="Tab-10.26 to 31"/>
      <sheetName val="Table-10.22"/>
      <sheetName val="Table-10.25"/>
      <sheetName val="Tab-17-22"/>
      <sheetName val="Tab-17-22 (2)"/>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ater supply"/>
      <sheetName val="Sewerage"/>
      <sheetName val="OHT"/>
      <sheetName val="Cast Iron step+vent pipe"/>
      <sheetName val="C.I Pipes"/>
      <sheetName val="PE Pipes"/>
      <sheetName val="SV (3)"/>
      <sheetName val="FH"/>
      <sheetName val="AV+WO"/>
      <sheetName val="MH.RATE ANA. 3' DIA"/>
      <sheetName val="soakage well 1"/>
      <sheetName val="soakage well 2"/>
      <sheetName val="Back up"/>
      <sheetName val="Data (2)"/>
      <sheetName val="Water Supplybackup"/>
      <sheetName val="thrustblocks"/>
      <sheetName val="Hyd. Statement"/>
      <sheetName val="Crush Estimation (2)"/>
      <sheetName val="Quantity Estimation1"/>
      <sheetName val="Quantity Estimation (2)"/>
      <sheetName val="Sheet1"/>
      <sheetName val="W.B,W.C"/>
      <sheetName val="Basin Mixer"/>
      <sheetName val="Accessories"/>
      <sheetName val="Gully Trap"/>
      <sheetName val="EXCAVATION"/>
      <sheetName val="SAND FILLING"/>
      <sheetName val="RCC Pipe"/>
      <sheetName val="Connection Chamber"/>
      <sheetName val="Manhole Cover"/>
      <sheetName val="Sheet2"/>
      <sheetName val="Sheet3"/>
      <sheetName val="G-20"/>
      <sheetName val="Backup (Dist. Net work)"/>
      <sheetName val="Crush Estimation"/>
      <sheetName val="elec.rate analysis"/>
      <sheetName val="Water_supply"/>
      <sheetName val="Cast_Iron_step+vent_pipe"/>
      <sheetName val="C_I_Pipes"/>
      <sheetName val="PE_Pipes"/>
      <sheetName val="SV_(3)"/>
      <sheetName val="MH_RATE_ANA__3'_DIA"/>
      <sheetName val="soakage_well_1"/>
      <sheetName val="soakage_well_2"/>
      <sheetName val="Back_up"/>
      <sheetName val="Data_(2)"/>
      <sheetName val="Water_Supplybackup"/>
      <sheetName val="Hyd__Statement"/>
      <sheetName val="Crush_Estimation_(2)"/>
      <sheetName val="Quantity_Estimation1"/>
      <sheetName val="Quantity_Estimation_(2)"/>
      <sheetName val="W_B,W_C"/>
      <sheetName val="Basin_Mixer"/>
      <sheetName val="Gully_Trap"/>
      <sheetName val="SAND_FILLING"/>
      <sheetName val="RCC_Pipe"/>
      <sheetName val="Connection_Chamber"/>
      <sheetName val="Manhole_Cover"/>
      <sheetName val="Backup_(Dist__Net_work)"/>
      <sheetName val="Crush_Estimation"/>
      <sheetName val="KLHT"/>
      <sheetName val="Cost Estimate.External"/>
      <sheetName val="elec_rate_analysis"/>
      <sheetName val="Water_supply1"/>
      <sheetName val="Cast_Iron_step+vent_pipe1"/>
      <sheetName val="C_I_Pipes1"/>
      <sheetName val="PE_Pipes1"/>
      <sheetName val="SV_(3)1"/>
      <sheetName val="MH_RATE_ANA__3'_DIA1"/>
      <sheetName val="soakage_well_11"/>
      <sheetName val="soakage_well_21"/>
      <sheetName val="Back_up1"/>
      <sheetName val="Data_(2)1"/>
      <sheetName val="Water_Supplybackup1"/>
      <sheetName val="Hyd__Statement1"/>
      <sheetName val="Crush_Estimation_(2)1"/>
      <sheetName val="Quantity_Estimation11"/>
      <sheetName val="Quantity_Estimation_(2)1"/>
      <sheetName val="W_B,W_C1"/>
      <sheetName val="Basin_Mixer1"/>
      <sheetName val="Gully_Trap1"/>
      <sheetName val="SAND_FILLING1"/>
      <sheetName val="RCC_Pipe1"/>
      <sheetName val="Connection_Chamber1"/>
      <sheetName val="Manhole_Cover1"/>
      <sheetName val="Backup_(Dist__Net_work)1"/>
      <sheetName val="Crush_Estimation1"/>
      <sheetName val="elec_rate_analysis1"/>
    </sheetNames>
    <sheetDataSet>
      <sheetData sheetId="0"/>
      <sheetData sheetId="1"/>
      <sheetData sheetId="2"/>
      <sheetData sheetId="3">
        <row r="15">
          <cell r="G15">
            <v>158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ign Data"/>
      <sheetName val="Exist-Sec"/>
      <sheetName val="Channel"/>
      <sheetName val="Bank-1"/>
      <sheetName val="Banks-2"/>
      <sheetName val="DataOut"/>
      <sheetName val="X-SEC"/>
      <sheetName val="Existing"/>
    </sheetNames>
    <sheetDataSet>
      <sheetData sheetId="0">
        <row r="2">
          <cell r="C2" t="str">
            <v>F</v>
          </cell>
        </row>
        <row r="3">
          <cell r="D3" t="str">
            <v>JHANG BRANCH UPPER</v>
          </cell>
        </row>
      </sheetData>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ATE"/>
      <sheetName val="STEEL (2)"/>
      <sheetName val="CONST-JNT"/>
      <sheetName val="FF-BW"/>
      <sheetName val="MF-CL"/>
      <sheetName val="DR-CL"/>
      <sheetName val="DR"/>
      <sheetName val="LOUVER"/>
      <sheetName val="GRATTING"/>
      <sheetName val="RAILING"/>
      <sheetName val="RAILING (2)"/>
      <sheetName val="SPIRAL"/>
      <sheetName val="GATE"/>
      <sheetName val="VNL-FL"/>
      <sheetName val="CON-FL"/>
      <sheetName val="VNL-SK"/>
      <sheetName val="PAVER"/>
      <sheetName val="MULTANI"/>
      <sheetName val="GRASS"/>
      <sheetName val="P-EMU"/>
      <sheetName val="V-EMU"/>
      <sheetName val="SPN-2"/>
      <sheetName val="SPN-3"/>
      <sheetName val="SPN-4"/>
      <sheetName val="SPN-6"/>
      <sheetName val="CLEN"/>
      <sheetName val="M-H"/>
      <sheetName val="M-H (2)"/>
      <sheetName val="35-GAL"/>
      <sheetName val="FOUNT"/>
      <sheetName val="OHT"/>
      <sheetName val="PUMP"/>
      <sheetName val="Hyd. Statement"/>
      <sheetName val="Sheet1"/>
      <sheetName val="STEEL_(2)"/>
      <sheetName val="RAILING_(2)"/>
      <sheetName val="M-H_(2)"/>
      <sheetName val="Hyd__Statement"/>
      <sheetName val="TTL"/>
      <sheetName val="Design Data"/>
      <sheetName val="Manhol Backup Calc"/>
      <sheetName val="CSR"/>
      <sheetName val="STEEL_(2)1"/>
      <sheetName val="RAILING_(2)1"/>
      <sheetName val="M-H_(2)1"/>
      <sheetName val="Hyd__Statement1"/>
    </sheetNames>
    <sheetDataSet>
      <sheetData sheetId="0">
        <row r="42">
          <cell r="D42">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refreshError="1"/>
      <sheetData sheetId="39" refreshError="1"/>
      <sheetData sheetId="40" refreshError="1"/>
      <sheetData sheetId="41" refreshError="1"/>
      <sheetData sheetId="42"/>
      <sheetData sheetId="43"/>
      <sheetData sheetId="44"/>
      <sheetData sheetId="4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Estimate (Line KLM)"/>
      <sheetName val="G.Non Schedule"/>
      <sheetName val="Sewerage (Non-Sch)"/>
      <sheetName val="Input Data"/>
      <sheetName val="Backup Sewerage"/>
      <sheetName val="Backup Sewerage (ASSW)"/>
      <sheetName val="Backup Sewerage (BSSW)"/>
      <sheetName val="Back up (Dismentalling) "/>
      <sheetName val="Back up (Manhole) "/>
      <sheetName val="Manhol Backup Calc"/>
      <sheetName val="Backup data"/>
      <sheetName val="Left over Shuttering"/>
      <sheetName val="Cost_Estimate_(Line_KLM)"/>
      <sheetName val="G_Non_Schedule"/>
      <sheetName val="Sewerage_(Non-Sch)"/>
      <sheetName val="Input_Data"/>
      <sheetName val="Backup_Sewerage"/>
      <sheetName val="Backup_Sewerage_(ASSW)"/>
      <sheetName val="Backup_Sewerage_(BSSW)"/>
      <sheetName val="Back_up_(Dismentalling)_"/>
      <sheetName val="Back_up_(Manhole)_"/>
      <sheetName val="Manhol_Backup_Calc"/>
      <sheetName val="Backup_data"/>
      <sheetName val="Left_over_Shuttering"/>
    </sheetNames>
    <sheetDataSet>
      <sheetData sheetId="0"/>
      <sheetData sheetId="1"/>
      <sheetData sheetId="2"/>
      <sheetData sheetId="3"/>
      <sheetData sheetId="4"/>
      <sheetData sheetId="5"/>
      <sheetData sheetId="6"/>
      <sheetData sheetId="7"/>
      <sheetData sheetId="8"/>
      <sheetData sheetId="9">
        <row r="16">
          <cell r="C16">
            <v>225</v>
          </cell>
          <cell r="D16">
            <v>4.68</v>
          </cell>
          <cell r="E16">
            <v>45</v>
          </cell>
          <cell r="F16">
            <v>1220</v>
          </cell>
          <cell r="G16">
            <v>5.4379999999999997</v>
          </cell>
          <cell r="H16">
            <v>2.81</v>
          </cell>
          <cell r="I16">
            <v>2.1</v>
          </cell>
          <cell r="J16">
            <v>13.023323119805443</v>
          </cell>
          <cell r="K16">
            <v>2.4</v>
          </cell>
          <cell r="L16">
            <v>14.88379785120622</v>
          </cell>
          <cell r="M16">
            <v>0.93799999999999972</v>
          </cell>
          <cell r="N16">
            <v>5.8170843268464294</v>
          </cell>
          <cell r="O16">
            <v>2.5100000000000002</v>
          </cell>
          <cell r="P16">
            <v>300</v>
          </cell>
          <cell r="Q16">
            <v>1.4844260907660793</v>
          </cell>
          <cell r="R16">
            <v>2.21</v>
          </cell>
          <cell r="S16">
            <v>300</v>
          </cell>
          <cell r="T16">
            <v>1.150788950954843</v>
          </cell>
          <cell r="U16">
            <v>4.8380000000000001</v>
          </cell>
          <cell r="V16">
            <v>4.9254649888402948</v>
          </cell>
          <cell r="W16">
            <v>1.8773521525340251</v>
          </cell>
          <cell r="X16">
            <v>1220</v>
          </cell>
          <cell r="Y16">
            <v>18.542810814842252</v>
          </cell>
          <cell r="Z16">
            <v>1920</v>
          </cell>
          <cell r="AA16">
            <v>29.182128495489444</v>
          </cell>
          <cell r="AB16">
            <v>300</v>
          </cell>
          <cell r="AC16">
            <v>4.3550000000000004</v>
          </cell>
          <cell r="AD16">
            <v>15</v>
          </cell>
          <cell r="AE16">
            <v>0.46</v>
          </cell>
          <cell r="AF16">
            <v>0.14000000000000001</v>
          </cell>
          <cell r="AG16">
            <v>1.02</v>
          </cell>
          <cell r="AH16">
            <v>168.75</v>
          </cell>
          <cell r="AI16">
            <v>0.33726649320512858</v>
          </cell>
          <cell r="AJ16">
            <v>1.168986626400762</v>
          </cell>
        </row>
        <row r="17">
          <cell r="C17">
            <v>310</v>
          </cell>
          <cell r="D17">
            <v>4.68</v>
          </cell>
          <cell r="E17">
            <v>51</v>
          </cell>
          <cell r="F17">
            <v>1220</v>
          </cell>
          <cell r="G17">
            <v>5.444</v>
          </cell>
          <cell r="H17">
            <v>2.81</v>
          </cell>
          <cell r="I17">
            <v>2.1</v>
          </cell>
          <cell r="J17">
            <v>13.023323119805443</v>
          </cell>
          <cell r="K17">
            <v>2.4</v>
          </cell>
          <cell r="L17">
            <v>14.88379785120622</v>
          </cell>
          <cell r="M17">
            <v>0.94399999999999995</v>
          </cell>
          <cell r="N17">
            <v>5.854293821474446</v>
          </cell>
          <cell r="O17">
            <v>2.5100000000000002</v>
          </cell>
          <cell r="P17">
            <v>300</v>
          </cell>
          <cell r="Q17">
            <v>1.4844260907660793</v>
          </cell>
          <cell r="R17">
            <v>2.21</v>
          </cell>
          <cell r="S17">
            <v>300</v>
          </cell>
          <cell r="T17">
            <v>1.150788950954843</v>
          </cell>
          <cell r="U17">
            <v>4.8440000000000003</v>
          </cell>
          <cell r="V17">
            <v>4.9302414663108127</v>
          </cell>
          <cell r="W17">
            <v>1.8834806144030156</v>
          </cell>
          <cell r="X17">
            <v>1220</v>
          </cell>
          <cell r="Y17">
            <v>18.565807273066529</v>
          </cell>
          <cell r="Z17">
            <v>1920</v>
          </cell>
          <cell r="AA17">
            <v>29.218319642858798</v>
          </cell>
          <cell r="AB17">
            <v>300</v>
          </cell>
          <cell r="AC17">
            <v>4.2700000000000005</v>
          </cell>
          <cell r="AD17">
            <v>14</v>
          </cell>
          <cell r="AE17">
            <v>0.46</v>
          </cell>
          <cell r="AF17">
            <v>0.14000000000000001</v>
          </cell>
          <cell r="AG17">
            <v>1.02</v>
          </cell>
          <cell r="AH17">
            <v>232.5</v>
          </cell>
          <cell r="AI17">
            <v>0.41178939063817721</v>
          </cell>
          <cell r="AJ17">
            <v>1.168986626400762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row>
        <row r="21">
          <cell r="C21">
            <v>610</v>
          </cell>
          <cell r="D21">
            <v>4.68</v>
          </cell>
          <cell r="E21">
            <v>76</v>
          </cell>
          <cell r="F21">
            <v>1520</v>
          </cell>
          <cell r="G21">
            <v>5.4689999999999994</v>
          </cell>
          <cell r="H21">
            <v>3.11</v>
          </cell>
          <cell r="I21">
            <v>2.1</v>
          </cell>
          <cell r="J21">
            <v>15.952544110012566</v>
          </cell>
          <cell r="K21">
            <v>2.4</v>
          </cell>
          <cell r="L21">
            <v>18.231478982871501</v>
          </cell>
          <cell r="M21">
            <v>0.96899999999999942</v>
          </cell>
          <cell r="N21">
            <v>7.3609596393343644</v>
          </cell>
          <cell r="O21">
            <v>2.81</v>
          </cell>
          <cell r="P21">
            <v>300</v>
          </cell>
          <cell r="Q21">
            <v>1.8604747314007775</v>
          </cell>
          <cell r="R21">
            <v>2.5099999999999998</v>
          </cell>
          <cell r="S21">
            <v>300</v>
          </cell>
          <cell r="T21">
            <v>1.4844260907660789</v>
          </cell>
          <cell r="U21">
            <v>4.8689999999999998</v>
          </cell>
          <cell r="V21">
            <v>5.8988981539701149</v>
          </cell>
          <cell r="W21">
            <v>2.3053513473857294</v>
          </cell>
          <cell r="X21">
            <v>1520</v>
          </cell>
          <cell r="Y21">
            <v>23.250550238099631</v>
          </cell>
          <cell r="Z21">
            <v>2220</v>
          </cell>
          <cell r="AA21">
            <v>33.958040479329718</v>
          </cell>
          <cell r="AB21">
            <v>300</v>
          </cell>
          <cell r="AC21">
            <v>3.9699999999999993</v>
          </cell>
          <cell r="AD21">
            <v>13</v>
          </cell>
          <cell r="AE21">
            <v>0.46</v>
          </cell>
          <cell r="AF21">
            <v>0.14000000000000001</v>
          </cell>
          <cell r="AG21">
            <v>1.02</v>
          </cell>
          <cell r="AH21">
            <v>457.5</v>
          </cell>
          <cell r="AI21">
            <v>0.9701721418964101</v>
          </cell>
          <cell r="AJ21">
            <v>1.8145839167134645</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row>
        <row r="23">
          <cell r="C23">
            <v>760</v>
          </cell>
          <cell r="D23">
            <v>5.54</v>
          </cell>
          <cell r="E23">
            <v>89</v>
          </cell>
          <cell r="F23">
            <v>1520</v>
          </cell>
          <cell r="G23">
            <v>6.3420000000000005</v>
          </cell>
          <cell r="H23">
            <v>3.32</v>
          </cell>
          <cell r="I23">
            <v>2.1</v>
          </cell>
          <cell r="J23">
            <v>18.179642704087271</v>
          </cell>
          <cell r="K23">
            <v>2.4</v>
          </cell>
          <cell r="L23">
            <v>20.776734518956879</v>
          </cell>
          <cell r="M23">
            <v>1.8420000000000005</v>
          </cell>
          <cell r="N23">
            <v>15.946143743299411</v>
          </cell>
          <cell r="O23">
            <v>3.02</v>
          </cell>
          <cell r="P23">
            <v>300</v>
          </cell>
          <cell r="Q23">
            <v>2.1489436228350263</v>
          </cell>
          <cell r="R23">
            <v>2.7199999999999998</v>
          </cell>
          <cell r="S23">
            <v>300</v>
          </cell>
          <cell r="T23">
            <v>1.7432069316239041</v>
          </cell>
          <cell r="U23">
            <v>5.7420000000000009</v>
          </cell>
          <cell r="V23">
            <v>6.9471403370839084</v>
          </cell>
          <cell r="W23">
            <v>3.6067511561268737</v>
          </cell>
          <cell r="X23">
            <v>1520</v>
          </cell>
          <cell r="Y23">
            <v>27.419318025707149</v>
          </cell>
          <cell r="Z23">
            <v>2220</v>
          </cell>
          <cell r="AA23">
            <v>40.046635537545967</v>
          </cell>
          <cell r="AB23">
            <v>300</v>
          </cell>
          <cell r="AC23">
            <v>4.6800000000000006</v>
          </cell>
          <cell r="AD23">
            <v>16</v>
          </cell>
          <cell r="AE23">
            <v>0.46</v>
          </cell>
          <cell r="AF23">
            <v>0.14000000000000001</v>
          </cell>
          <cell r="AG23">
            <v>1.02</v>
          </cell>
          <cell r="AH23">
            <v>570</v>
          </cell>
          <cell r="AI23">
            <v>1.1743128325266747</v>
          </cell>
          <cell r="AJ23">
            <v>1.8145839167134645</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row>
        <row r="25">
          <cell r="C25">
            <v>910</v>
          </cell>
          <cell r="D25">
            <v>7.15</v>
          </cell>
          <cell r="E25">
            <v>101</v>
          </cell>
          <cell r="F25">
            <v>1860</v>
          </cell>
          <cell r="G25">
            <v>7.9640000000000004</v>
          </cell>
          <cell r="H25">
            <v>3.66</v>
          </cell>
          <cell r="I25">
            <v>2.1</v>
          </cell>
          <cell r="J25">
            <v>22.093847238974405</v>
          </cell>
          <cell r="K25">
            <v>2.4</v>
          </cell>
          <cell r="L25">
            <v>25.25011113025646</v>
          </cell>
          <cell r="M25">
            <v>3.4640000000000004</v>
          </cell>
          <cell r="N25">
            <v>36.444327064670162</v>
          </cell>
          <cell r="O25">
            <v>3.3600000000000003</v>
          </cell>
          <cell r="P25">
            <v>300</v>
          </cell>
          <cell r="Q25">
            <v>2.6600493316475498</v>
          </cell>
          <cell r="R25">
            <v>3.06</v>
          </cell>
          <cell r="S25">
            <v>300</v>
          </cell>
          <cell r="T25">
            <v>2.2062462728365042</v>
          </cell>
          <cell r="U25">
            <v>7.3640000000000008</v>
          </cell>
          <cell r="V25">
            <v>9.3427494057878224</v>
          </cell>
          <cell r="W25">
            <v>8.4402452346351637</v>
          </cell>
          <cell r="X25">
            <v>1860</v>
          </cell>
          <cell r="Y25">
            <v>43.030520239925544</v>
          </cell>
          <cell r="Z25">
            <v>2560</v>
          </cell>
          <cell r="AA25">
            <v>59.224802050650219</v>
          </cell>
          <cell r="AB25">
            <v>300</v>
          </cell>
          <cell r="AC25">
            <v>6.1400000000000006</v>
          </cell>
          <cell r="AD25">
            <v>20</v>
          </cell>
          <cell r="AE25">
            <v>0.46</v>
          </cell>
          <cell r="AF25">
            <v>0.14000000000000001</v>
          </cell>
          <cell r="AG25">
            <v>1.02</v>
          </cell>
          <cell r="AH25">
            <v>682.5</v>
          </cell>
          <cell r="AI25">
            <v>1.9944640792562973</v>
          </cell>
          <cell r="AJ25">
            <v>2.7171634860898126</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te"/>
      <sheetName val="P-1 PPR PIPE PN20"/>
      <sheetName val="P-2 valve"/>
      <sheetName val="P-3 G.I PIPE"/>
      <sheetName val="P-4 elec. water cooler "/>
      <sheetName val="P-5 elec. water Filter"/>
      <sheetName val="P-6 J.C"/>
      <sheetName val="p-7 Muslim Shower "/>
      <sheetName val="P-8 Floor Trap"/>
      <sheetName val="P-9 uPVC Drainage"/>
      <sheetName val="P-10 V COWEL "/>
      <sheetName val="P-11 Clean out"/>
      <sheetName val="P-12 PE Pipes "/>
      <sheetName val="Circular Manhole Avg 10' D"/>
      <sheetName val="Looking Glass"/>
      <sheetName val="p-14 Double Bowl Sink"/>
      <sheetName val="Hanger Hook"/>
      <sheetName val="Bath mixer with over head showe"/>
      <sheetName val="Insta Gas Geyser 6L"/>
      <sheetName val="Insta Gas Geyser 12L (2)"/>
      <sheetName val="C.I Pipes"/>
      <sheetName val="G.I PIPE (NS)"/>
      <sheetName val="G.I valve"/>
      <sheetName val="COOLER SIZE"/>
    </sheetNames>
    <sheetDataSet>
      <sheetData sheetId="0" refreshError="1">
        <row r="1">
          <cell r="B1" t="str">
            <v>Labour</v>
          </cell>
          <cell r="C1" t="str">
            <v>Rate</v>
          </cell>
        </row>
        <row r="3">
          <cell r="B3" t="str">
            <v>POLYPROPYLENE HOT AND COLD WATER SYSTEM (Dadex / Beta)PPRC</v>
          </cell>
        </row>
        <row r="4">
          <cell r="B4" t="str">
            <v>PN10 (For Cold Water)</v>
          </cell>
        </row>
        <row r="5">
          <cell r="B5" t="str">
            <v>20mm          (1/2")</v>
          </cell>
          <cell r="C5">
            <v>57</v>
          </cell>
        </row>
        <row r="6">
          <cell r="B6" t="str">
            <v>25mm            (3/4")</v>
          </cell>
          <cell r="C6">
            <v>89</v>
          </cell>
        </row>
        <row r="7">
          <cell r="B7" t="str">
            <v>32mm            (1")</v>
          </cell>
          <cell r="C7">
            <v>143</v>
          </cell>
        </row>
        <row r="8">
          <cell r="B8" t="str">
            <v>40 mm         (1 1/4")</v>
          </cell>
          <cell r="C8">
            <v>220</v>
          </cell>
        </row>
        <row r="9">
          <cell r="B9" t="str">
            <v>50mm         (1 1/2")</v>
          </cell>
          <cell r="C9">
            <v>346</v>
          </cell>
        </row>
        <row r="10">
          <cell r="B10" t="str">
            <v>63mm          (2")</v>
          </cell>
          <cell r="C10">
            <v>544</v>
          </cell>
        </row>
        <row r="11">
          <cell r="B11" t="str">
            <v>75mm          (2 1/2" )</v>
          </cell>
          <cell r="C11">
            <v>801</v>
          </cell>
        </row>
        <row r="12">
          <cell r="B12" t="str">
            <v>90mm           (3")</v>
          </cell>
          <cell r="C12">
            <v>1144</v>
          </cell>
        </row>
        <row r="13">
          <cell r="B13" t="str">
            <v>PN20 (For Hot Water)</v>
          </cell>
        </row>
        <row r="14">
          <cell r="B14" t="str">
            <v>20mm          (1/2").</v>
          </cell>
          <cell r="C14">
            <v>73</v>
          </cell>
        </row>
        <row r="15">
          <cell r="B15" t="str">
            <v>25mm                (3/4").</v>
          </cell>
          <cell r="C15">
            <v>116</v>
          </cell>
        </row>
        <row r="16">
          <cell r="B16" t="str">
            <v>32mm            (1").</v>
          </cell>
          <cell r="C16">
            <v>187</v>
          </cell>
        </row>
        <row r="17">
          <cell r="B17" t="str">
            <v>40 mm         (1 1/4").</v>
          </cell>
          <cell r="C17">
            <v>287</v>
          </cell>
        </row>
        <row r="18">
          <cell r="B18" t="str">
            <v>50mm         (1 1/2").</v>
          </cell>
          <cell r="C18">
            <v>470</v>
          </cell>
        </row>
        <row r="19">
          <cell r="B19" t="str">
            <v>63mm          (2").</v>
          </cell>
          <cell r="C19">
            <v>736</v>
          </cell>
        </row>
        <row r="20">
          <cell r="B20" t="str">
            <v>75mm          (2 1/2" ).</v>
          </cell>
          <cell r="C20">
            <v>997</v>
          </cell>
        </row>
        <row r="21">
          <cell r="B21" t="str">
            <v>90mm           (3").</v>
          </cell>
          <cell r="C21">
            <v>1519</v>
          </cell>
        </row>
        <row r="23">
          <cell r="B23" t="str">
            <v>G.I. pipe with C.I. flanged joint (Medium Quality)</v>
          </cell>
        </row>
        <row r="24">
          <cell r="B24" t="str">
            <v>40mm      (1 1/2")..</v>
          </cell>
          <cell r="C24">
            <v>107</v>
          </cell>
        </row>
        <row r="25">
          <cell r="B25" t="str">
            <v>50mm     (2" )..</v>
          </cell>
          <cell r="C25">
            <v>147</v>
          </cell>
        </row>
        <row r="26">
          <cell r="B26" t="str">
            <v>63mm     (2 1/2" )..</v>
          </cell>
          <cell r="C26">
            <v>184</v>
          </cell>
        </row>
        <row r="27">
          <cell r="B27" t="str">
            <v>75mm      (3")..</v>
          </cell>
          <cell r="C27">
            <v>237</v>
          </cell>
        </row>
        <row r="28">
          <cell r="B28" t="str">
            <v>100mm     (4" )..</v>
          </cell>
          <cell r="C28">
            <v>348</v>
          </cell>
        </row>
        <row r="29">
          <cell r="B29" t="str">
            <v>125mm     (5" )..</v>
          </cell>
          <cell r="C29">
            <v>474</v>
          </cell>
        </row>
        <row r="30">
          <cell r="B30" t="str">
            <v>150mm     (6" )..</v>
          </cell>
          <cell r="C30">
            <v>560</v>
          </cell>
        </row>
        <row r="32">
          <cell r="B32" t="str">
            <v>Looking glass 5 mm thick</v>
          </cell>
          <cell r="C32">
            <v>106</v>
          </cell>
        </row>
        <row r="33">
          <cell r="B33" t="str">
            <v>Aluminum frame 50x20mm (2" x 3/4")</v>
          </cell>
          <cell r="C33">
            <v>70</v>
          </cell>
        </row>
        <row r="35">
          <cell r="B35" t="str">
            <v>Plumber</v>
          </cell>
          <cell r="C35">
            <v>320</v>
          </cell>
        </row>
        <row r="36">
          <cell r="B36" t="str">
            <v>Helper</v>
          </cell>
          <cell r="C36">
            <v>220</v>
          </cell>
        </row>
        <row r="37">
          <cell r="B37" t="str">
            <v>Cooly Unskilled</v>
          </cell>
          <cell r="C37">
            <v>220</v>
          </cell>
        </row>
        <row r="38">
          <cell r="B38" t="str">
            <v>Mason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Q"/>
      <sheetName val="detail qty"/>
      <sheetName val="rate analysis(REV)"/>
      <sheetName val="elec.rate analysis"/>
      <sheetName val="dewatering"/>
      <sheetName val="GRATING"/>
      <sheetName val="r a old"/>
      <sheetName val="detail_qty"/>
      <sheetName val="rate_analysis(REV)"/>
      <sheetName val="elec_rate_analysis"/>
      <sheetName val="r_a_old"/>
      <sheetName val="Backup_data"/>
      <sheetName val="Input_Rates"/>
      <sheetName val="brick_masonary"/>
      <sheetName val="Sheet1"/>
      <sheetName val="Concrete_"/>
      <sheetName val="B-RATE"/>
      <sheetName val="Plaster"/>
      <sheetName val="R_c_c_"/>
      <sheetName val="detail_qty1"/>
      <sheetName val="rate_analysis(REV)1"/>
      <sheetName val="elec_rate_analysis1"/>
      <sheetName val="r_a_old1"/>
      <sheetName val="Cash2"/>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 H Block"/>
      <sheetName val="Pipe Dia"/>
      <sheetName val="Standard Format"/>
      <sheetName val="327-3"/>
      <sheetName val="327-4"/>
      <sheetName val="334-3"/>
      <sheetName val="334-10"/>
      <sheetName val="336"/>
      <sheetName val="338-3"/>
      <sheetName val="338-4"/>
      <sheetName val="338-10"/>
      <sheetName val="339"/>
      <sheetName val="340"/>
      <sheetName val="341"/>
      <sheetName val="343-3"/>
      <sheetName val="344"/>
      <sheetName val="345"/>
      <sheetName val="346"/>
      <sheetName val="347"/>
      <sheetName val="348"/>
      <sheetName val="349"/>
      <sheetName val="350"/>
      <sheetName val="351"/>
      <sheetName val="351-"/>
      <sheetName val="353"/>
      <sheetName val="355"/>
      <sheetName val="120 RS"/>
      <sheetName val="335"/>
      <sheetName val="Setup"/>
      <sheetName val="Design"/>
      <sheetName val="당초"/>
      <sheetName val="Titel"/>
    </sheetNames>
    <sheetDataSet>
      <sheetData sheetId="0"/>
      <sheetData sheetId="1">
        <row r="1">
          <cell r="A1" t="str">
            <v>SR #</v>
          </cell>
          <cell r="B1" t="str">
            <v>PIPE DIA (mm)</v>
          </cell>
          <cell r="C1" t="str">
            <v>PIPE DIA (Inches)</v>
          </cell>
          <cell r="D1" t="str">
            <v>EXT DIA (mm)</v>
          </cell>
          <cell r="E1" t="str">
            <v>EXT DIA (Inches)</v>
          </cell>
          <cell r="F1" t="str">
            <v>EXT DIA (Feet)</v>
          </cell>
          <cell r="G1" t="str">
            <v>P THICK</v>
          </cell>
          <cell r="H1" t="str">
            <v>Sand Cushion (inches)</v>
          </cell>
        </row>
        <row r="2">
          <cell r="A2">
            <v>1</v>
          </cell>
          <cell r="B2">
            <v>80</v>
          </cell>
          <cell r="C2">
            <v>3</v>
          </cell>
          <cell r="D2">
            <v>107</v>
          </cell>
          <cell r="E2">
            <v>4.2125984251968509</v>
          </cell>
          <cell r="F2">
            <v>0.35104986876640426</v>
          </cell>
          <cell r="G2">
            <v>3.6010498687664043</v>
          </cell>
          <cell r="H2">
            <v>4</v>
          </cell>
        </row>
        <row r="3">
          <cell r="A3">
            <v>2</v>
          </cell>
          <cell r="B3">
            <v>100</v>
          </cell>
          <cell r="C3">
            <v>4</v>
          </cell>
          <cell r="D3">
            <v>127</v>
          </cell>
          <cell r="E3">
            <v>5</v>
          </cell>
          <cell r="F3">
            <v>0.41666666666666669</v>
          </cell>
          <cell r="G3">
            <v>3.666666666666667</v>
          </cell>
          <cell r="H3">
            <v>4</v>
          </cell>
        </row>
        <row r="4">
          <cell r="A4">
            <v>3</v>
          </cell>
          <cell r="B4">
            <v>150</v>
          </cell>
          <cell r="C4">
            <v>6</v>
          </cell>
          <cell r="D4">
            <v>181.5</v>
          </cell>
          <cell r="E4">
            <v>7.1456692913385833</v>
          </cell>
          <cell r="F4">
            <v>0.59547244094488194</v>
          </cell>
          <cell r="G4">
            <v>3.8454724409448819</v>
          </cell>
          <cell r="H4">
            <v>4</v>
          </cell>
        </row>
        <row r="5">
          <cell r="A5">
            <v>4</v>
          </cell>
          <cell r="B5">
            <v>200</v>
          </cell>
          <cell r="C5">
            <v>8</v>
          </cell>
          <cell r="D5">
            <v>239</v>
          </cell>
          <cell r="E5">
            <v>9.4094488188976388</v>
          </cell>
          <cell r="F5">
            <v>0.78412073490813661</v>
          </cell>
          <cell r="G5">
            <v>4.0341207349081367</v>
          </cell>
          <cell r="H5">
            <v>4</v>
          </cell>
        </row>
        <row r="6">
          <cell r="A6">
            <v>5</v>
          </cell>
          <cell r="B6">
            <v>250</v>
          </cell>
          <cell r="C6">
            <v>10</v>
          </cell>
          <cell r="D6">
            <v>295</v>
          </cell>
          <cell r="E6">
            <v>11.614173228346457</v>
          </cell>
          <cell r="F6">
            <v>0.96784776902887149</v>
          </cell>
          <cell r="G6">
            <v>4.2178477690288716</v>
          </cell>
          <cell r="H6">
            <v>5</v>
          </cell>
        </row>
        <row r="7">
          <cell r="A7">
            <v>6</v>
          </cell>
          <cell r="B7">
            <v>300</v>
          </cell>
          <cell r="C7">
            <v>12</v>
          </cell>
          <cell r="D7">
            <v>351</v>
          </cell>
          <cell r="E7">
            <v>13.818897637795276</v>
          </cell>
          <cell r="F7">
            <v>1.1515748031496063</v>
          </cell>
          <cell r="G7">
            <v>4.4015748031496065</v>
          </cell>
          <cell r="H7">
            <v>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ed FPW"/>
      <sheetName val="Scour Protection"/>
      <sheetName val="Table Swat-I"/>
    </sheetNames>
    <sheetDataSet>
      <sheetData sheetId="0"/>
      <sheetData sheetId="1"/>
      <sheetData sheetId="2">
        <row r="8">
          <cell r="J8">
            <v>903.09360000000004</v>
          </cell>
        </row>
        <row r="9">
          <cell r="J9">
            <v>636.85</v>
          </cell>
        </row>
        <row r="10">
          <cell r="J10">
            <v>560.71479999999997</v>
          </cell>
        </row>
        <row r="11">
          <cell r="J11">
            <v>816.71</v>
          </cell>
        </row>
        <row r="12">
          <cell r="J12">
            <v>186.83</v>
          </cell>
        </row>
        <row r="13">
          <cell r="J13">
            <v>165.88</v>
          </cell>
        </row>
        <row r="14">
          <cell r="J14">
            <v>222.93</v>
          </cell>
        </row>
        <row r="15">
          <cell r="J15">
            <v>386.85</v>
          </cell>
        </row>
        <row r="16">
          <cell r="J16">
            <v>902.18</v>
          </cell>
        </row>
        <row r="17">
          <cell r="J17">
            <v>419.51</v>
          </cell>
        </row>
        <row r="18">
          <cell r="J18">
            <v>158.56</v>
          </cell>
        </row>
        <row r="19">
          <cell r="J19">
            <v>876.98530000000005</v>
          </cell>
        </row>
        <row r="20">
          <cell r="J20">
            <v>356</v>
          </cell>
        </row>
        <row r="21">
          <cell r="J21">
            <v>328.38</v>
          </cell>
        </row>
        <row r="22">
          <cell r="J22">
            <v>624.15</v>
          </cell>
        </row>
        <row r="23">
          <cell r="J23">
            <v>398.03</v>
          </cell>
        </row>
        <row r="24">
          <cell r="J24">
            <v>358.59</v>
          </cell>
        </row>
        <row r="25">
          <cell r="J25">
            <v>654.49</v>
          </cell>
        </row>
        <row r="33">
          <cell r="J33">
            <v>555.73</v>
          </cell>
        </row>
        <row r="34">
          <cell r="J34">
            <v>220.87</v>
          </cell>
        </row>
        <row r="35">
          <cell r="J35">
            <v>280.714</v>
          </cell>
        </row>
        <row r="36">
          <cell r="J36">
            <v>292.49</v>
          </cell>
        </row>
        <row r="37">
          <cell r="J37">
            <v>336.1</v>
          </cell>
        </row>
        <row r="38">
          <cell r="J38">
            <v>430.73</v>
          </cell>
        </row>
        <row r="39">
          <cell r="J39">
            <v>121.86</v>
          </cell>
        </row>
        <row r="40">
          <cell r="J40">
            <v>208.91</v>
          </cell>
        </row>
        <row r="47">
          <cell r="E47">
            <v>4</v>
          </cell>
          <cell r="F47">
            <v>6</v>
          </cell>
          <cell r="G47">
            <v>1.5</v>
          </cell>
        </row>
        <row r="48">
          <cell r="E48">
            <v>4</v>
          </cell>
          <cell r="F48">
            <v>6</v>
          </cell>
          <cell r="G48">
            <v>1.5</v>
          </cell>
        </row>
        <row r="49">
          <cell r="E49">
            <v>4</v>
          </cell>
          <cell r="F49">
            <v>10.5</v>
          </cell>
          <cell r="G49">
            <v>1.75</v>
          </cell>
        </row>
        <row r="50">
          <cell r="E50">
            <v>4</v>
          </cell>
          <cell r="F50">
            <v>6</v>
          </cell>
          <cell r="G50">
            <v>1.5</v>
          </cell>
        </row>
        <row r="51">
          <cell r="E51">
            <v>3</v>
          </cell>
          <cell r="F51">
            <v>6</v>
          </cell>
          <cell r="G51">
            <v>1.5</v>
          </cell>
        </row>
        <row r="52">
          <cell r="E52">
            <v>4</v>
          </cell>
          <cell r="F52">
            <v>6</v>
          </cell>
          <cell r="G52">
            <v>1.5</v>
          </cell>
        </row>
        <row r="53">
          <cell r="E53">
            <v>3</v>
          </cell>
          <cell r="F53">
            <v>6.5</v>
          </cell>
          <cell r="G53">
            <v>1.5</v>
          </cell>
        </row>
        <row r="54">
          <cell r="E54">
            <v>4.5</v>
          </cell>
          <cell r="F54">
            <v>6</v>
          </cell>
          <cell r="G54">
            <v>1.5</v>
          </cell>
        </row>
        <row r="55">
          <cell r="E55">
            <v>3</v>
          </cell>
          <cell r="F55">
            <v>6</v>
          </cell>
          <cell r="G55">
            <v>1.5</v>
          </cell>
        </row>
        <row r="56">
          <cell r="E56">
            <v>4</v>
          </cell>
          <cell r="F56">
            <v>6</v>
          </cell>
          <cell r="G56">
            <v>1.5</v>
          </cell>
        </row>
        <row r="57">
          <cell r="E57">
            <v>4</v>
          </cell>
          <cell r="F57">
            <v>6</v>
          </cell>
          <cell r="G57">
            <v>1.5</v>
          </cell>
        </row>
        <row r="58">
          <cell r="E58">
            <v>4.5</v>
          </cell>
          <cell r="F58">
            <v>6.5</v>
          </cell>
          <cell r="G58">
            <v>1.5</v>
          </cell>
        </row>
        <row r="59">
          <cell r="E59">
            <v>4.5</v>
          </cell>
          <cell r="F59">
            <v>6</v>
          </cell>
          <cell r="G59">
            <v>1.5</v>
          </cell>
        </row>
        <row r="60">
          <cell r="E60">
            <v>4</v>
          </cell>
          <cell r="F60">
            <v>6</v>
          </cell>
          <cell r="G60">
            <v>1.5</v>
          </cell>
        </row>
        <row r="61">
          <cell r="E61">
            <v>3.5</v>
          </cell>
          <cell r="F61">
            <v>6</v>
          </cell>
          <cell r="G61">
            <v>1.5</v>
          </cell>
        </row>
        <row r="62">
          <cell r="E62">
            <v>3.5</v>
          </cell>
          <cell r="F62">
            <v>6</v>
          </cell>
          <cell r="G62">
            <v>1.5</v>
          </cell>
        </row>
        <row r="63">
          <cell r="E63">
            <v>3.75</v>
          </cell>
          <cell r="F63">
            <v>6</v>
          </cell>
          <cell r="G63">
            <v>1.5</v>
          </cell>
        </row>
        <row r="64">
          <cell r="E64">
            <v>4</v>
          </cell>
          <cell r="F64">
            <v>6</v>
          </cell>
          <cell r="G64">
            <v>1.5</v>
          </cell>
        </row>
        <row r="72">
          <cell r="E72">
            <v>3.5</v>
          </cell>
          <cell r="F72">
            <v>6</v>
          </cell>
          <cell r="G72">
            <v>1.5</v>
          </cell>
        </row>
        <row r="73">
          <cell r="E73">
            <v>3.5</v>
          </cell>
          <cell r="F73">
            <v>6</v>
          </cell>
          <cell r="G73">
            <v>1.5</v>
          </cell>
        </row>
        <row r="74">
          <cell r="E74">
            <v>4</v>
          </cell>
          <cell r="F74">
            <v>6</v>
          </cell>
          <cell r="G74">
            <v>1.5</v>
          </cell>
        </row>
        <row r="75">
          <cell r="E75">
            <v>4</v>
          </cell>
          <cell r="F75">
            <v>6</v>
          </cell>
          <cell r="G75">
            <v>1.5</v>
          </cell>
        </row>
        <row r="76">
          <cell r="E76">
            <v>3.5</v>
          </cell>
          <cell r="F76">
            <v>6.5</v>
          </cell>
          <cell r="G76">
            <v>1.5</v>
          </cell>
        </row>
        <row r="77">
          <cell r="E77">
            <v>4</v>
          </cell>
          <cell r="F77">
            <v>7</v>
          </cell>
          <cell r="G77">
            <v>1.5</v>
          </cell>
        </row>
        <row r="78">
          <cell r="E78">
            <v>3</v>
          </cell>
          <cell r="F78">
            <v>10.5</v>
          </cell>
          <cell r="G78">
            <v>1.5</v>
          </cell>
        </row>
        <row r="79">
          <cell r="E79">
            <v>4</v>
          </cell>
          <cell r="F79">
            <v>11</v>
          </cell>
          <cell r="G79">
            <v>1.5</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ed FPW"/>
      <sheetName val="Scour Protection"/>
      <sheetName val="Table Bahrin"/>
    </sheetNames>
    <sheetDataSet>
      <sheetData sheetId="0"/>
      <sheetData sheetId="1"/>
      <sheetData sheetId="2">
        <row r="23">
          <cell r="D23">
            <v>2.5</v>
          </cell>
          <cell r="E23">
            <v>1.5</v>
          </cell>
          <cell r="F23">
            <v>10</v>
          </cell>
          <cell r="G23">
            <v>1.75</v>
          </cell>
        </row>
        <row r="24">
          <cell r="E24">
            <v>2.6999999999999997</v>
          </cell>
          <cell r="F24">
            <v>9.5</v>
          </cell>
          <cell r="G24">
            <v>1.75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ewage PS"/>
      <sheetName val="Storm PS"/>
      <sheetName val="Generator Room"/>
      <sheetName val="Control Room"/>
      <sheetName val="Miscellaneous"/>
      <sheetName val="Electrification"/>
    </sheetNames>
    <sheetDataSet>
      <sheetData sheetId="0" refreshError="1"/>
      <sheetData sheetId="1" refreshError="1"/>
      <sheetData sheetId="2" refreshError="1"/>
      <sheetData sheetId="3" refreshError="1"/>
      <sheetData sheetId="4" refreshError="1"/>
      <sheetData sheetId="5" refreshError="1"/>
      <sheetData sheetId="6">
        <row r="7">
          <cell r="A7" t="str">
            <v>Item No.</v>
          </cell>
          <cell r="B7" t="str">
            <v>Ref. Spec. Sect.</v>
          </cell>
          <cell r="C7" t="str">
            <v>Description</v>
          </cell>
          <cell r="D7" t="str">
            <v>Unit</v>
          </cell>
          <cell r="E7" t="str">
            <v>Quantity</v>
          </cell>
          <cell r="F7" t="str">
            <v>Unit Rate (Rs.)</v>
          </cell>
          <cell r="G7" t="str">
            <v>Total Amount (Rs.)</v>
          </cell>
        </row>
        <row r="9">
          <cell r="C9" t="str">
            <v>Circuit</v>
          </cell>
        </row>
        <row r="10">
          <cell r="A10" t="str">
            <v>6-1</v>
          </cell>
          <cell r="C10" t="str">
            <v xml:space="preserve">Supply, installation  and commissioning of light circuit   wiring, to be wired with 2x2.5mm sq. PVC insulated 300/500 V grade wire, manufactured by M/s. Pakistan Cables Ltd. Including cost of 1” dia. heavy duty PVC conduit make Beta, recessed in surface, </v>
          </cell>
          <cell r="D10" t="str">
            <v>Nos</v>
          </cell>
          <cell r="E10">
            <v>5</v>
          </cell>
          <cell r="F10">
            <v>720</v>
          </cell>
          <cell r="G10">
            <v>3600</v>
          </cell>
        </row>
        <row r="12">
          <cell r="C12" t="str">
            <v>1-3 Pin 15 Amps Switch Socket for General Use</v>
          </cell>
        </row>
        <row r="13">
          <cell r="A13" t="str">
            <v>6-2</v>
          </cell>
          <cell r="C13" t="str">
            <v>Wiring and fixing of 1-3 pin 15 Amps combined switch socket away from switch  board and wired with 2x1 core 4 mm sq. + 1x2.5mm sq. CPC, PVC wires 300/500 Volt grade, manufactured by M/s. Pakistan Cables Ltd. Including cost of 1" dia. heavy duty PVC condui</v>
          </cell>
          <cell r="D13" t="str">
            <v>Nos</v>
          </cell>
          <cell r="E13">
            <v>6</v>
          </cell>
          <cell r="F13">
            <v>250</v>
          </cell>
          <cell r="G13">
            <v>1500</v>
          </cell>
        </row>
        <row r="16">
          <cell r="C16" t="str">
            <v>Fluorescent Fittings</v>
          </cell>
        </row>
        <row r="17">
          <cell r="A17" t="str">
            <v>6-3</v>
          </cell>
          <cell r="C17" t="str">
            <v>Supply, Installation, testing and commissioning of following fluorescent light fittings,  ceiling, wall mounted or recessed in false ceiling made of MS sheet 22 SWG degreased and derusted with white enameled non yellowing paint, complete with chokes, lamp</v>
          </cell>
        </row>
        <row r="19">
          <cell r="A19" t="str">
            <v>a)</v>
          </cell>
          <cell r="C19" t="str">
            <v>Philips TMS 136.</v>
          </cell>
          <cell r="D19" t="str">
            <v>Nos</v>
          </cell>
          <cell r="E19">
            <v>8</v>
          </cell>
          <cell r="F19">
            <v>800</v>
          </cell>
          <cell r="G19">
            <v>6400</v>
          </cell>
        </row>
        <row r="20">
          <cell r="A20" t="str">
            <v>b)</v>
          </cell>
          <cell r="C20" t="str">
            <v>Philips TMS 236</v>
          </cell>
          <cell r="D20" t="str">
            <v>Nos</v>
          </cell>
          <cell r="E20">
            <v>3</v>
          </cell>
          <cell r="F20">
            <v>1000</v>
          </cell>
          <cell r="G20">
            <v>3000</v>
          </cell>
        </row>
        <row r="22">
          <cell r="C22" t="str">
            <v>Incandescent Fittings</v>
          </cell>
        </row>
        <row r="23">
          <cell r="A23" t="str">
            <v>6-4</v>
          </cell>
          <cell r="C23" t="str">
            <v>Supply Installation, testing and commissioning of Incandescent light fittings complete with brass lamp holders, fixing accessories earthing terminal, make as specified  by any one of the manufacturers in all respects</v>
          </cell>
        </row>
        <row r="25">
          <cell r="A25" t="str">
            <v>a)</v>
          </cell>
          <cell r="C25" t="str">
            <v>Philips CDS-PAR downlight with 120 W lamp.</v>
          </cell>
          <cell r="D25" t="str">
            <v>Nos</v>
          </cell>
          <cell r="E25">
            <v>2</v>
          </cell>
          <cell r="F25">
            <v>450</v>
          </cell>
          <cell r="G25">
            <v>900</v>
          </cell>
        </row>
        <row r="27">
          <cell r="A27" t="str">
            <v>c)</v>
          </cell>
          <cell r="C27" t="str">
            <v>Locally manufactured gate light with 100W lamp.</v>
          </cell>
          <cell r="D27" t="str">
            <v>Nos</v>
          </cell>
          <cell r="E27">
            <v>2</v>
          </cell>
          <cell r="F27">
            <v>330</v>
          </cell>
          <cell r="G27">
            <v>660</v>
          </cell>
        </row>
        <row r="29">
          <cell r="C29" t="str">
            <v>Ceiling Fans</v>
          </cell>
        </row>
        <row r="30">
          <cell r="A30" t="str">
            <v>6-5</v>
          </cell>
          <cell r="C30" t="str">
            <v>Supply, installation and commissioning of ceiling fans 56" sweep complete with capacitor, hanging rod, canopy, blades, nuts and bolts, make Climax, Asia, Pak. Including cost of all necessary accessories / materials, complete in all respects</v>
          </cell>
          <cell r="D30" t="str">
            <v>Nos</v>
          </cell>
          <cell r="E30">
            <v>2</v>
          </cell>
          <cell r="F30">
            <v>1800</v>
          </cell>
          <cell r="G30">
            <v>3600</v>
          </cell>
        </row>
        <row r="32">
          <cell r="C32" t="str">
            <v>Exhaust Fans</v>
          </cell>
        </row>
        <row r="33">
          <cell r="A33" t="str">
            <v>6-6</v>
          </cell>
          <cell r="C33" t="str">
            <v>Supply, installation and commissioning of exhaust fans of following sizes, complete with plastic frame, louvers, all necessary fixing accessories, complete in all respects, make Climax, Asia, Pak. Including cost of all necessary materials, complete in all</v>
          </cell>
          <cell r="D33" t="str">
            <v>Nos</v>
          </cell>
          <cell r="E33">
            <v>1</v>
          </cell>
          <cell r="F33">
            <v>1400</v>
          </cell>
          <cell r="G33">
            <v>1400</v>
          </cell>
        </row>
        <row r="35">
          <cell r="C35" t="str">
            <v>LIGHT CONTROL PANEL</v>
          </cell>
        </row>
        <row r="36">
          <cell r="A36" t="str">
            <v>6-7</v>
          </cell>
          <cell r="C36" t="str">
            <v>Light Control Panel designated as LCP-X with all installation and operational accessories as per site requirements, as per IP class 55 as directed by the Engineer. The LCP-X shall comprise the following</v>
          </cell>
          <cell r="D36" t="str">
            <v>Job</v>
          </cell>
          <cell r="E36">
            <v>1</v>
          </cell>
          <cell r="F36">
            <v>12000</v>
          </cell>
          <cell r="G36">
            <v>12000</v>
          </cell>
        </row>
        <row r="37">
          <cell r="C37" t="str">
            <v>INCOMING</v>
          </cell>
        </row>
        <row r="38">
          <cell r="C38" t="str">
            <v>1 No. 25 Amp TP MCCB RC = 15KA</v>
          </cell>
        </row>
        <row r="39">
          <cell r="C39" t="str">
            <v>1 No. VSS (RY-YB-BR-OFF-RN)</v>
          </cell>
        </row>
        <row r="40">
          <cell r="C40" t="str">
            <v>1 No. ASS (R-Y-B-OFF)</v>
          </cell>
        </row>
        <row r="41">
          <cell r="C41" t="str">
            <v>OUTGOING</v>
          </cell>
        </row>
        <row r="42">
          <cell r="C42" t="str">
            <v>3 Nos. 16 Amps TP MCCB RC = 6Ka</v>
          </cell>
        </row>
        <row r="44">
          <cell r="C44" t="str">
            <v>LT, 600/1000V, PVC, COPPER CONDUCTOR CABLE</v>
          </cell>
        </row>
        <row r="45">
          <cell r="A45" t="str">
            <v>6-8</v>
          </cell>
          <cell r="C45" t="str">
            <v>4 Core PVC/PVC armoured copper conductor cable pulled through RC Pipes including all Installation and operational  accessories as required for proper completion, as per technical specifications  and as directed by the Engineer.</v>
          </cell>
        </row>
        <row r="47">
          <cell r="A47" t="str">
            <v>(i)</v>
          </cell>
          <cell r="C47" t="str">
            <v>25 mm2</v>
          </cell>
          <cell r="D47" t="str">
            <v>Rm</v>
          </cell>
          <cell r="E47">
            <v>210</v>
          </cell>
          <cell r="F47">
            <v>930</v>
          </cell>
          <cell r="G47">
            <v>195300</v>
          </cell>
        </row>
        <row r="48">
          <cell r="A48" t="str">
            <v>(ii)</v>
          </cell>
          <cell r="C48" t="str">
            <v>16 mm2</v>
          </cell>
          <cell r="D48" t="str">
            <v>Rm</v>
          </cell>
          <cell r="E48">
            <v>300</v>
          </cell>
          <cell r="F48">
            <v>830</v>
          </cell>
          <cell r="G48">
            <v>249000</v>
          </cell>
        </row>
        <row r="50">
          <cell r="C50" t="str">
            <v>EARTHING</v>
          </cell>
        </row>
        <row r="51">
          <cell r="A51" t="str">
            <v>6-9</v>
          </cell>
          <cell r="C51" t="str">
            <v>Earth point comprising of 3 Metre in length. (16mm dia) copper coated M.S. rods driven in ground for Poles and LCPs  as shown on the drawing. The earthing rods shall be complete with fixing clamps etc.</v>
          </cell>
          <cell r="D51" t="str">
            <v>No.</v>
          </cell>
          <cell r="E51">
            <v>14</v>
          </cell>
          <cell r="F51">
            <v>3000</v>
          </cell>
          <cell r="G51">
            <v>42000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us"/>
      <sheetName val="Bill - 1"/>
      <sheetName val="Bill 2"/>
      <sheetName val="Bill 3"/>
      <sheetName val="Bill 4"/>
      <sheetName val="Bill 5"/>
      <sheetName val="Bill 6"/>
      <sheetName val="Bill - 7"/>
      <sheetName val="ECE SUM"/>
      <sheetName val="Sec 1"/>
      <sheetName val="Sec 2 "/>
      <sheetName val="Sec 3"/>
      <sheetName val="Sec 4"/>
      <sheetName val="Sec 5"/>
      <sheetName val="Sec 6"/>
      <sheetName val="NGC"/>
      <sheetName val=" Cut Area"/>
      <sheetName val="Fill Area"/>
      <sheetName val="E.W SUMM"/>
      <sheetName val="Sub Grade"/>
      <sheetName val="C &amp; G"/>
      <sheetName val="Sturcture Sum"/>
      <sheetName val="2-3 x1"/>
      <sheetName val="1-.6 x .6"/>
      <sheetName val="1-2 x 1"/>
      <sheetName val="1-1.5 x 1"/>
      <sheetName val="1-1 x 1"/>
      <sheetName val="8 - 3 x1"/>
      <sheetName val="1-1.5 x 1.5 "/>
      <sheetName val="1 - 3 x 1"/>
      <sheetName val="4 - 3 x 1.5"/>
      <sheetName val="4-3 x1  "/>
      <sheetName val="2 - 2 x 1"/>
      <sheetName val="610mm"/>
      <sheetName val="460mm, "/>
      <sheetName val="BOQ-Pnds  "/>
      <sheetName val="BOQ-Drn"/>
      <sheetName val="BOQ-BZ"/>
      <sheetName val="BOQ-F &amp; G"/>
      <sheetName val="Electrical Works"/>
      <sheetName val="2 Rooms Staff Qtr"/>
      <sheetName val="BOQ-D.Box (2)"/>
      <sheetName val="Grit Chamber "/>
      <sheetName val="BOQ-P.Flume "/>
      <sheetName val="wORKSHOP"/>
    </sheetNames>
    <sheetDataSet>
      <sheetData sheetId="0"/>
      <sheetData sheetId="1">
        <row r="1">
          <cell r="A1" t="str">
            <v>DALLAN TO KHARMAS KHEL ROAD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Estimate (Line VX) "/>
      <sheetName val="G.Non Schedule"/>
      <sheetName val="Sewerage (Non-Sch)"/>
      <sheetName val="Input Data"/>
      <sheetName val="Backup Sewerage (1)"/>
      <sheetName val="Backup Sewerage (ss)"/>
      <sheetName val="Back up (Dismentalling) "/>
      <sheetName val="Back up (Manhole) "/>
      <sheetName val="Manhol Backup Calc"/>
      <sheetName val="Backup data"/>
      <sheetName val="Left over Shuttering"/>
      <sheetName val="Sheet1 (2)"/>
      <sheetName val="Sheet1 (3)"/>
      <sheetName val="Cost_Estimate_(Line_VX)_"/>
      <sheetName val="G_Non_Schedule"/>
      <sheetName val="Sewerage_(Non-Sch)"/>
      <sheetName val="Input_Data"/>
      <sheetName val="Backup_Sewerage_(1)"/>
      <sheetName val="Backup_Sewerage_(ss)"/>
      <sheetName val="Back_up_(Dismentalling)_"/>
      <sheetName val="Back_up_(Manhole)_"/>
      <sheetName val="Manhol_Backup_Calc"/>
      <sheetName val="Backup_data"/>
      <sheetName val="Left_over_Shuttering"/>
      <sheetName val="Cost_Estimate_(Line_VX)_1"/>
      <sheetName val="G_Non_Schedule1"/>
      <sheetName val="Sewerage_(Non-Sch)1"/>
      <sheetName val="Input_Data1"/>
      <sheetName val="Backup_Sewerage_(1)1"/>
      <sheetName val="Backup_Sewerage_(ss)1"/>
      <sheetName val="Back_up_(Dismentalling)_1"/>
      <sheetName val="Back_up_(Manhole)_1"/>
      <sheetName val="Manhol_Backup_Calc1"/>
      <sheetName val="Backup_data1"/>
      <sheetName val="Left_over_Shuttering1"/>
    </sheetNames>
    <sheetDataSet>
      <sheetData sheetId="0"/>
      <sheetData sheetId="1"/>
      <sheetData sheetId="2"/>
      <sheetData sheetId="3"/>
      <sheetData sheetId="4"/>
      <sheetData sheetId="5"/>
      <sheetData sheetId="6"/>
      <sheetData sheetId="7"/>
      <sheetData sheetId="8"/>
      <sheetData sheetId="9">
        <row r="5">
          <cell r="C5">
            <v>225</v>
          </cell>
          <cell r="D5">
            <v>13</v>
          </cell>
          <cell r="E5">
            <v>330</v>
          </cell>
          <cell r="F5">
            <v>2</v>
          </cell>
          <cell r="G5">
            <v>45</v>
          </cell>
          <cell r="H5">
            <v>4</v>
          </cell>
          <cell r="I5">
            <v>102</v>
          </cell>
          <cell r="J5">
            <v>1220</v>
          </cell>
          <cell r="K5">
            <v>1070</v>
          </cell>
          <cell r="L5">
            <v>980</v>
          </cell>
          <cell r="M5">
            <v>880</v>
          </cell>
          <cell r="N5">
            <v>0.875</v>
          </cell>
          <cell r="O5">
            <v>0.27</v>
          </cell>
          <cell r="P5">
            <v>2.88</v>
          </cell>
          <cell r="Q5">
            <v>0.88</v>
          </cell>
          <cell r="R5">
            <v>2.06</v>
          </cell>
          <cell r="S5">
            <v>0.19</v>
          </cell>
          <cell r="T5">
            <v>1.1000000000000001</v>
          </cell>
          <cell r="U5" t="str">
            <v>1/265</v>
          </cell>
        </row>
        <row r="6">
          <cell r="C6">
            <v>310</v>
          </cell>
          <cell r="D6">
            <v>16</v>
          </cell>
          <cell r="E6">
            <v>406</v>
          </cell>
          <cell r="F6">
            <v>2</v>
          </cell>
          <cell r="G6">
            <v>51</v>
          </cell>
          <cell r="H6">
            <v>4</v>
          </cell>
          <cell r="I6">
            <v>102</v>
          </cell>
          <cell r="J6">
            <v>1220</v>
          </cell>
          <cell r="K6">
            <v>1070</v>
          </cell>
          <cell r="L6">
            <v>1050</v>
          </cell>
          <cell r="M6">
            <v>950</v>
          </cell>
          <cell r="N6">
            <v>1</v>
          </cell>
          <cell r="O6">
            <v>0.3</v>
          </cell>
          <cell r="P6">
            <v>3.13</v>
          </cell>
          <cell r="Q6">
            <v>0.95</v>
          </cell>
          <cell r="R6">
            <v>2.4300000000000002</v>
          </cell>
          <cell r="S6">
            <v>0.23</v>
          </cell>
          <cell r="T6">
            <v>1.96</v>
          </cell>
          <cell r="U6" t="str">
            <v>1/385</v>
          </cell>
        </row>
        <row r="7">
          <cell r="C7">
            <v>380</v>
          </cell>
          <cell r="D7">
            <v>19.5</v>
          </cell>
          <cell r="E7">
            <v>495</v>
          </cell>
          <cell r="F7">
            <v>2.25</v>
          </cell>
          <cell r="G7">
            <v>57</v>
          </cell>
          <cell r="H7">
            <v>4.875</v>
          </cell>
          <cell r="I7">
            <v>124</v>
          </cell>
          <cell r="J7">
            <v>1220</v>
          </cell>
          <cell r="K7">
            <v>1070</v>
          </cell>
          <cell r="L7">
            <v>1140</v>
          </cell>
          <cell r="M7">
            <v>1040</v>
          </cell>
          <cell r="N7">
            <v>1.2190000000000001</v>
          </cell>
          <cell r="O7">
            <v>0.37</v>
          </cell>
          <cell r="P7">
            <v>3.42</v>
          </cell>
          <cell r="Q7">
            <v>1.04</v>
          </cell>
          <cell r="R7">
            <v>3.13</v>
          </cell>
          <cell r="S7">
            <v>0.28999999999999998</v>
          </cell>
          <cell r="T7">
            <v>3.06</v>
          </cell>
          <cell r="U7" t="str">
            <v>1/520</v>
          </cell>
        </row>
        <row r="8">
          <cell r="C8">
            <v>460</v>
          </cell>
          <cell r="D8">
            <v>23</v>
          </cell>
          <cell r="E8">
            <v>584</v>
          </cell>
          <cell r="F8">
            <v>2.5</v>
          </cell>
          <cell r="G8">
            <v>63</v>
          </cell>
          <cell r="H8">
            <v>5.75</v>
          </cell>
          <cell r="I8">
            <v>146</v>
          </cell>
          <cell r="J8">
            <v>1520</v>
          </cell>
          <cell r="K8">
            <v>1220</v>
          </cell>
          <cell r="L8">
            <v>1230</v>
          </cell>
          <cell r="M8">
            <v>1130</v>
          </cell>
          <cell r="N8">
            <v>1.4379999999999999</v>
          </cell>
          <cell r="O8">
            <v>0.44</v>
          </cell>
          <cell r="P8">
            <v>3.71</v>
          </cell>
          <cell r="Q8">
            <v>1.1299999999999999</v>
          </cell>
          <cell r="R8">
            <v>3.89</v>
          </cell>
          <cell r="S8">
            <v>0.36</v>
          </cell>
          <cell r="T8">
            <v>4.43</v>
          </cell>
          <cell r="U8" t="str">
            <v>1/660</v>
          </cell>
        </row>
        <row r="9">
          <cell r="C9">
            <v>530</v>
          </cell>
          <cell r="D9">
            <v>26.5</v>
          </cell>
          <cell r="E9">
            <v>673</v>
          </cell>
          <cell r="F9">
            <v>2.75</v>
          </cell>
          <cell r="G9">
            <v>70</v>
          </cell>
          <cell r="H9">
            <v>6.625</v>
          </cell>
          <cell r="I9">
            <v>168</v>
          </cell>
          <cell r="J9">
            <v>1520</v>
          </cell>
          <cell r="K9">
            <v>1220</v>
          </cell>
          <cell r="L9">
            <v>1320</v>
          </cell>
          <cell r="M9">
            <v>1220</v>
          </cell>
          <cell r="N9">
            <v>1.6559999999999999</v>
          </cell>
          <cell r="O9">
            <v>0.5</v>
          </cell>
          <cell r="P9">
            <v>4</v>
          </cell>
          <cell r="Q9">
            <v>1.22</v>
          </cell>
          <cell r="R9">
            <v>4.71</v>
          </cell>
          <cell r="S9">
            <v>0.44</v>
          </cell>
          <cell r="T9">
            <v>6</v>
          </cell>
          <cell r="U9" t="str">
            <v>1/820</v>
          </cell>
        </row>
        <row r="10">
          <cell r="C10">
            <v>610</v>
          </cell>
          <cell r="D10">
            <v>30</v>
          </cell>
          <cell r="E10">
            <v>762</v>
          </cell>
          <cell r="F10">
            <v>3</v>
          </cell>
          <cell r="G10">
            <v>76</v>
          </cell>
          <cell r="H10">
            <v>7.5</v>
          </cell>
          <cell r="I10">
            <v>191</v>
          </cell>
          <cell r="J10">
            <v>1520</v>
          </cell>
          <cell r="K10">
            <v>1220</v>
          </cell>
          <cell r="L10">
            <v>1410</v>
          </cell>
          <cell r="M10">
            <v>1310</v>
          </cell>
          <cell r="N10">
            <v>1.875</v>
          </cell>
          <cell r="O10">
            <v>0.56999999999999995</v>
          </cell>
          <cell r="P10">
            <v>4.29</v>
          </cell>
          <cell r="Q10">
            <v>1.31</v>
          </cell>
          <cell r="R10">
            <v>5.59</v>
          </cell>
          <cell r="S10">
            <v>0.52</v>
          </cell>
          <cell r="T10">
            <v>7.88</v>
          </cell>
          <cell r="U10" t="str">
            <v>1/970</v>
          </cell>
        </row>
        <row r="11">
          <cell r="C11">
            <v>690</v>
          </cell>
          <cell r="D11">
            <v>33.5</v>
          </cell>
          <cell r="E11">
            <v>851</v>
          </cell>
          <cell r="F11">
            <v>3.25</v>
          </cell>
          <cell r="G11">
            <v>83</v>
          </cell>
          <cell r="H11">
            <v>8.375</v>
          </cell>
          <cell r="I11">
            <v>213</v>
          </cell>
          <cell r="J11">
            <v>1520</v>
          </cell>
          <cell r="K11">
            <v>1220</v>
          </cell>
          <cell r="L11">
            <v>1500</v>
          </cell>
          <cell r="M11">
            <v>1400</v>
          </cell>
          <cell r="N11">
            <v>2.0939999999999999</v>
          </cell>
          <cell r="O11">
            <v>0.64</v>
          </cell>
          <cell r="P11">
            <v>4.58</v>
          </cell>
          <cell r="Q11">
            <v>1.4</v>
          </cell>
          <cell r="R11">
            <v>6.54</v>
          </cell>
          <cell r="S11">
            <v>0.61</v>
          </cell>
          <cell r="T11">
            <v>10.130000000000001</v>
          </cell>
          <cell r="U11" t="str">
            <v>1/1100</v>
          </cell>
        </row>
        <row r="12">
          <cell r="C12">
            <v>760</v>
          </cell>
          <cell r="D12">
            <v>37</v>
          </cell>
          <cell r="E12">
            <v>940</v>
          </cell>
          <cell r="F12">
            <v>3.5</v>
          </cell>
          <cell r="G12">
            <v>89</v>
          </cell>
          <cell r="H12">
            <v>9.25</v>
          </cell>
          <cell r="I12">
            <v>235</v>
          </cell>
          <cell r="J12">
            <v>1520</v>
          </cell>
          <cell r="K12">
            <v>1220</v>
          </cell>
          <cell r="L12">
            <v>1590</v>
          </cell>
          <cell r="M12">
            <v>1490</v>
          </cell>
          <cell r="N12">
            <v>2.3130000000000002</v>
          </cell>
          <cell r="O12">
            <v>0.71</v>
          </cell>
          <cell r="P12">
            <v>4.88</v>
          </cell>
          <cell r="Q12">
            <v>1.49</v>
          </cell>
          <cell r="R12">
            <v>7.54</v>
          </cell>
          <cell r="S12">
            <v>0.7</v>
          </cell>
          <cell r="T12">
            <v>12.33</v>
          </cell>
          <cell r="U12" t="str">
            <v>1/1300</v>
          </cell>
        </row>
        <row r="13">
          <cell r="C13">
            <v>840</v>
          </cell>
          <cell r="D13">
            <v>40.5</v>
          </cell>
          <cell r="E13">
            <v>1029</v>
          </cell>
          <cell r="F13">
            <v>3.75</v>
          </cell>
          <cell r="G13">
            <v>95</v>
          </cell>
          <cell r="H13">
            <v>10.125</v>
          </cell>
          <cell r="I13">
            <v>257</v>
          </cell>
          <cell r="J13">
            <v>1860</v>
          </cell>
          <cell r="K13">
            <v>1370</v>
          </cell>
          <cell r="L13">
            <v>1680</v>
          </cell>
          <cell r="M13">
            <v>1580</v>
          </cell>
          <cell r="N13">
            <v>2.5310000000000001</v>
          </cell>
          <cell r="O13">
            <v>0.77</v>
          </cell>
          <cell r="P13">
            <v>5.17</v>
          </cell>
          <cell r="Q13">
            <v>1.58</v>
          </cell>
          <cell r="R13">
            <v>8.61</v>
          </cell>
          <cell r="S13">
            <v>0.8</v>
          </cell>
          <cell r="T13">
            <v>14.81</v>
          </cell>
          <cell r="U13" t="str">
            <v>1/1500</v>
          </cell>
        </row>
        <row r="14">
          <cell r="C14">
            <v>910</v>
          </cell>
          <cell r="D14">
            <v>44</v>
          </cell>
          <cell r="E14">
            <v>1118</v>
          </cell>
          <cell r="F14">
            <v>4</v>
          </cell>
          <cell r="G14">
            <v>101</v>
          </cell>
          <cell r="H14">
            <v>11</v>
          </cell>
          <cell r="I14">
            <v>279</v>
          </cell>
          <cell r="J14">
            <v>1860</v>
          </cell>
          <cell r="K14">
            <v>1370</v>
          </cell>
          <cell r="L14">
            <v>1760</v>
          </cell>
          <cell r="M14">
            <v>1660</v>
          </cell>
          <cell r="N14">
            <v>2.75</v>
          </cell>
          <cell r="O14">
            <v>0.84</v>
          </cell>
          <cell r="P14">
            <v>5.46</v>
          </cell>
          <cell r="Q14">
            <v>1.66</v>
          </cell>
          <cell r="R14">
            <v>9.7200000000000006</v>
          </cell>
          <cell r="S14">
            <v>0.9</v>
          </cell>
          <cell r="T14">
            <v>17.809999999999999</v>
          </cell>
          <cell r="U14" t="str">
            <v>1/1650</v>
          </cell>
        </row>
        <row r="15">
          <cell r="C15">
            <v>1070</v>
          </cell>
          <cell r="D15">
            <v>51</v>
          </cell>
          <cell r="E15">
            <v>1295</v>
          </cell>
          <cell r="F15">
            <v>4.5</v>
          </cell>
          <cell r="G15">
            <v>114</v>
          </cell>
          <cell r="H15">
            <v>12.75</v>
          </cell>
          <cell r="I15">
            <v>324</v>
          </cell>
          <cell r="J15">
            <v>1860</v>
          </cell>
          <cell r="K15">
            <v>1370</v>
          </cell>
          <cell r="L15">
            <v>1940</v>
          </cell>
          <cell r="M15">
            <v>1840</v>
          </cell>
          <cell r="N15">
            <v>3.1880000000000002</v>
          </cell>
          <cell r="O15">
            <v>0.97</v>
          </cell>
          <cell r="P15">
            <v>6.04</v>
          </cell>
          <cell r="Q15">
            <v>1.84</v>
          </cell>
          <cell r="R15">
            <v>12.16</v>
          </cell>
          <cell r="S15">
            <v>1.1299999999999999</v>
          </cell>
          <cell r="T15">
            <v>24.1</v>
          </cell>
          <cell r="U15" t="str">
            <v>1/2050</v>
          </cell>
        </row>
        <row r="16">
          <cell r="C16">
            <v>1220</v>
          </cell>
          <cell r="D16">
            <v>58</v>
          </cell>
          <cell r="E16">
            <v>1473</v>
          </cell>
          <cell r="F16">
            <v>5</v>
          </cell>
          <cell r="G16">
            <v>127</v>
          </cell>
          <cell r="H16">
            <v>14.5</v>
          </cell>
          <cell r="I16">
            <v>368</v>
          </cell>
          <cell r="J16">
            <v>2320</v>
          </cell>
          <cell r="K16">
            <v>1520</v>
          </cell>
          <cell r="L16">
            <v>2120</v>
          </cell>
          <cell r="M16">
            <v>2020</v>
          </cell>
          <cell r="N16">
            <v>3.625</v>
          </cell>
          <cell r="O16">
            <v>1.1000000000000001</v>
          </cell>
          <cell r="P16">
            <v>6.63</v>
          </cell>
          <cell r="Q16">
            <v>2.02</v>
          </cell>
          <cell r="R16">
            <v>14.84</v>
          </cell>
          <cell r="S16">
            <v>1.38</v>
          </cell>
          <cell r="T16">
            <v>31.48</v>
          </cell>
          <cell r="U16" t="str">
            <v>1/2450</v>
          </cell>
        </row>
        <row r="17">
          <cell r="C17">
            <v>1370</v>
          </cell>
          <cell r="D17">
            <v>65</v>
          </cell>
          <cell r="E17">
            <v>1651</v>
          </cell>
          <cell r="F17">
            <v>5.5</v>
          </cell>
          <cell r="G17">
            <v>140</v>
          </cell>
          <cell r="H17">
            <v>16.25</v>
          </cell>
          <cell r="I17">
            <v>413</v>
          </cell>
          <cell r="J17">
            <v>2320</v>
          </cell>
          <cell r="K17">
            <v>1520</v>
          </cell>
          <cell r="L17">
            <v>2300</v>
          </cell>
          <cell r="M17">
            <v>2200</v>
          </cell>
          <cell r="N17">
            <v>4.0629999999999997</v>
          </cell>
          <cell r="O17">
            <v>1.24</v>
          </cell>
          <cell r="P17">
            <v>7.21</v>
          </cell>
          <cell r="Q17">
            <v>2.2000000000000002</v>
          </cell>
          <cell r="R17">
            <v>17.760000000000002</v>
          </cell>
          <cell r="S17">
            <v>1.65</v>
          </cell>
          <cell r="T17">
            <v>39.96</v>
          </cell>
          <cell r="U17" t="str">
            <v>1/2850</v>
          </cell>
        </row>
        <row r="18">
          <cell r="C18">
            <v>1520</v>
          </cell>
          <cell r="D18">
            <v>72</v>
          </cell>
          <cell r="E18">
            <v>1829</v>
          </cell>
          <cell r="F18">
            <v>6</v>
          </cell>
          <cell r="G18">
            <v>152</v>
          </cell>
          <cell r="H18">
            <v>18</v>
          </cell>
          <cell r="I18">
            <v>457</v>
          </cell>
          <cell r="J18">
            <v>2790</v>
          </cell>
          <cell r="K18">
            <v>1660</v>
          </cell>
          <cell r="L18">
            <v>2470</v>
          </cell>
          <cell r="M18">
            <v>2370</v>
          </cell>
          <cell r="N18">
            <v>4.5</v>
          </cell>
          <cell r="O18">
            <v>1.37</v>
          </cell>
          <cell r="P18">
            <v>7.79</v>
          </cell>
          <cell r="Q18">
            <v>2.37</v>
          </cell>
          <cell r="R18">
            <v>20.93</v>
          </cell>
          <cell r="S18">
            <v>1.94</v>
          </cell>
          <cell r="T18">
            <v>49.18</v>
          </cell>
          <cell r="U18" t="str">
            <v>1/3300</v>
          </cell>
        </row>
        <row r="19">
          <cell r="C19">
            <v>1680</v>
          </cell>
          <cell r="D19">
            <v>79</v>
          </cell>
          <cell r="E19">
            <v>2007</v>
          </cell>
          <cell r="F19">
            <v>6.5</v>
          </cell>
          <cell r="G19">
            <v>165</v>
          </cell>
          <cell r="H19">
            <v>19.75</v>
          </cell>
          <cell r="I19">
            <v>502</v>
          </cell>
          <cell r="J19">
            <v>2790</v>
          </cell>
          <cell r="K19">
            <v>1660</v>
          </cell>
          <cell r="L19">
            <v>2650</v>
          </cell>
          <cell r="M19">
            <v>2550</v>
          </cell>
          <cell r="N19">
            <v>5.375</v>
          </cell>
          <cell r="O19">
            <v>1.64</v>
          </cell>
          <cell r="P19">
            <v>8.3800000000000008</v>
          </cell>
          <cell r="Q19">
            <v>2.5499999999999998</v>
          </cell>
          <cell r="R19">
            <v>27.95</v>
          </cell>
          <cell r="S19">
            <v>2.6</v>
          </cell>
          <cell r="T19">
            <v>61.56</v>
          </cell>
          <cell r="U19" t="str">
            <v>1/3500</v>
          </cell>
        </row>
        <row r="20">
          <cell r="C20">
            <v>1830</v>
          </cell>
          <cell r="D20">
            <v>86</v>
          </cell>
          <cell r="E20">
            <v>2184</v>
          </cell>
          <cell r="F20">
            <v>7</v>
          </cell>
          <cell r="G20">
            <v>178</v>
          </cell>
          <cell r="H20">
            <v>21.5</v>
          </cell>
          <cell r="I20">
            <v>546</v>
          </cell>
          <cell r="J20">
            <v>2790</v>
          </cell>
          <cell r="K20">
            <v>1660</v>
          </cell>
          <cell r="L20">
            <v>2830</v>
          </cell>
          <cell r="M20">
            <v>2730</v>
          </cell>
          <cell r="N20">
            <v>5.5479000000000003</v>
          </cell>
          <cell r="O20">
            <v>1.69</v>
          </cell>
          <cell r="P20">
            <v>8.9600000000000009</v>
          </cell>
          <cell r="Q20">
            <v>2.73</v>
          </cell>
          <cell r="R20">
            <v>28.88</v>
          </cell>
          <cell r="S20">
            <v>2.68</v>
          </cell>
          <cell r="T20">
            <v>77.650000000000006</v>
          </cell>
          <cell r="U20" t="str">
            <v>1/3500</v>
          </cell>
        </row>
      </sheetData>
      <sheetData sheetId="10"/>
      <sheetData sheetId="11">
        <row r="6">
          <cell r="E6" t="str">
            <v>Jinnah</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Rates"/>
      <sheetName val="Carriage"/>
      <sheetName val="Laying"/>
      <sheetName val="1.Steel"/>
      <sheetName val="2.Pudlo plaster"/>
      <sheetName val="3.Weir"/>
      <sheetName val="4.Filter Media"/>
      <sheetName val="5.rag Bolts"/>
      <sheetName val="6.Vent Pipe"/>
      <sheetName val="7.Excavation"/>
      <sheetName val="8.Muslim Shower"/>
      <sheetName val="9.Road"/>
      <sheetName val="10.Pump"/>
      <sheetName val="11.Alum mixing gears"/>
      <sheetName val="12.Lime gears"/>
      <sheetName val="13.Plastic water tank"/>
      <sheetName val="14.400 Steel tank"/>
      <sheetName val="15.Dust Ectractor"/>
      <sheetName val="16.Weighing Balance"/>
      <sheetName val="17.Chlorinator"/>
      <sheetName val="18.Waste Pipe"/>
      <sheetName val="19.PPR Pipe"/>
      <sheetName val="20.DI pipe and Fittings"/>
      <sheetName val="21.Chain Pully"/>
      <sheetName val="22.Steel Girder"/>
    </sheetNames>
    <sheetDataSet>
      <sheetData sheetId="0">
        <row r="6">
          <cell r="A6" t="str">
            <v>Pipe</v>
          </cell>
          <cell r="B6" t="str">
            <v>Weight(kg/metre)</v>
          </cell>
          <cell r="C6" t="str">
            <v>Quotation Rate(Euro)</v>
          </cell>
          <cell r="D6" t="str">
            <v>Calculated Rates(Euro)</v>
          </cell>
          <cell r="E6" t="str">
            <v>Remarks</v>
          </cell>
        </row>
        <row r="8">
          <cell r="A8" t="str">
            <v xml:space="preserve">  DN 500 (20") </v>
          </cell>
          <cell r="B8">
            <v>128.46</v>
          </cell>
          <cell r="C8">
            <v>142.65</v>
          </cell>
          <cell r="D8">
            <v>0</v>
          </cell>
          <cell r="E8" t="str">
            <v>Calculated rates are taken from the per kg Quotation rates of pipe of nearest diameter by Interpolation.</v>
          </cell>
        </row>
        <row r="9">
          <cell r="A9" t="str">
            <v xml:space="preserve">  DN 450 (18") </v>
          </cell>
          <cell r="B9">
            <v>111.42</v>
          </cell>
          <cell r="C9">
            <v>122.52</v>
          </cell>
          <cell r="D9">
            <v>0</v>
          </cell>
        </row>
        <row r="10">
          <cell r="A10" t="str">
            <v xml:space="preserve">  DN 375 (15") </v>
          </cell>
          <cell r="B10">
            <v>94.18</v>
          </cell>
          <cell r="C10">
            <v>0</v>
          </cell>
          <cell r="D10">
            <v>104.63</v>
          </cell>
        </row>
        <row r="11">
          <cell r="A11" t="str">
            <v xml:space="preserve">  DN 400 (16") </v>
          </cell>
          <cell r="B11">
            <v>94.18</v>
          </cell>
          <cell r="C11">
            <v>104.63</v>
          </cell>
          <cell r="D11">
            <v>0</v>
          </cell>
        </row>
        <row r="12">
          <cell r="A12" t="str">
            <v xml:space="preserve">  DN 300 (12")</v>
          </cell>
          <cell r="B12">
            <v>62.4</v>
          </cell>
          <cell r="C12">
            <v>71.22</v>
          </cell>
          <cell r="D12">
            <v>0</v>
          </cell>
        </row>
        <row r="13">
          <cell r="A13" t="str">
            <v xml:space="preserve">  DN 250 (10")</v>
          </cell>
          <cell r="B13">
            <v>50.7</v>
          </cell>
          <cell r="C13">
            <v>56.73</v>
          </cell>
          <cell r="D13">
            <v>0</v>
          </cell>
        </row>
        <row r="14">
          <cell r="A14" t="str">
            <v xml:space="preserve">  DN 200 (8")</v>
          </cell>
          <cell r="B14">
            <v>37.659999999999997</v>
          </cell>
          <cell r="C14">
            <v>43.43</v>
          </cell>
          <cell r="D14">
            <v>0</v>
          </cell>
        </row>
        <row r="15">
          <cell r="A15" t="str">
            <v xml:space="preserve">  DN 150 (6")</v>
          </cell>
          <cell r="B15">
            <v>27.33</v>
          </cell>
          <cell r="C15">
            <v>34.21</v>
          </cell>
          <cell r="D15">
            <v>0</v>
          </cell>
        </row>
        <row r="16">
          <cell r="A16" t="str">
            <v xml:space="preserve">  DN 100 (4")</v>
          </cell>
          <cell r="B16">
            <v>18.5</v>
          </cell>
          <cell r="C16">
            <v>0</v>
          </cell>
          <cell r="D16">
            <v>23.16</v>
          </cell>
        </row>
        <row r="28">
          <cell r="A28" t="str">
            <v>Bend 45o</v>
          </cell>
          <cell r="B28" t="str">
            <v>Weight(kg/Each)</v>
          </cell>
          <cell r="C28" t="str">
            <v>Quotation Rate(Euro)</v>
          </cell>
          <cell r="D28" t="str">
            <v>Calculated Rates(Euro)</v>
          </cell>
          <cell r="E28" t="str">
            <v>Remarks</v>
          </cell>
        </row>
        <row r="30">
          <cell r="A30" t="str">
            <v xml:space="preserve">  DN 500 (20") </v>
          </cell>
          <cell r="B30">
            <v>149.09</v>
          </cell>
          <cell r="C30">
            <v>677.46</v>
          </cell>
          <cell r="D30">
            <v>0</v>
          </cell>
          <cell r="E30" t="str">
            <v>Calculated rates are taken from the per kg Quotation rates of Bend 45o of nearest diameter by Interpolation.</v>
          </cell>
        </row>
        <row r="31">
          <cell r="A31" t="str">
            <v xml:space="preserve">  DN 450 (18") </v>
          </cell>
          <cell r="B31">
            <v>120.95</v>
          </cell>
          <cell r="C31">
            <v>593.49</v>
          </cell>
          <cell r="D31">
            <v>0</v>
          </cell>
        </row>
        <row r="32">
          <cell r="A32" t="str">
            <v xml:space="preserve">  DN 400 (16") </v>
          </cell>
          <cell r="B32">
            <v>90.65</v>
          </cell>
          <cell r="C32">
            <v>496.46</v>
          </cell>
          <cell r="D32">
            <v>0</v>
          </cell>
        </row>
        <row r="33">
          <cell r="A33" t="str">
            <v xml:space="preserve">  DN 250 (10")</v>
          </cell>
          <cell r="B33">
            <v>40.5</v>
          </cell>
          <cell r="C33">
            <v>0</v>
          </cell>
          <cell r="D33">
            <v>221.81</v>
          </cell>
        </row>
        <row r="34">
          <cell r="A34" t="str">
            <v xml:space="preserve">  DN 200 (8")</v>
          </cell>
          <cell r="B34">
            <v>24.47</v>
          </cell>
          <cell r="C34">
            <v>138.86000000000001</v>
          </cell>
          <cell r="D34">
            <v>0</v>
          </cell>
        </row>
        <row r="35">
          <cell r="A35" t="str">
            <v xml:space="preserve">  DN 150 (6")</v>
          </cell>
          <cell r="B35">
            <v>16.170000000000002</v>
          </cell>
          <cell r="C35">
            <v>99.02</v>
          </cell>
          <cell r="D35">
            <v>0</v>
          </cell>
        </row>
        <row r="36">
          <cell r="A36" t="str">
            <v xml:space="preserve">  DN 100 (4")</v>
          </cell>
          <cell r="B36">
            <v>8.9</v>
          </cell>
          <cell r="C36">
            <v>0</v>
          </cell>
          <cell r="D36">
            <v>54.5</v>
          </cell>
        </row>
        <row r="88">
          <cell r="A88" t="str">
            <v>Flanged Adaptor</v>
          </cell>
          <cell r="B88" t="str">
            <v>Weight(kg/Each)</v>
          </cell>
          <cell r="C88" t="str">
            <v>Quotation Rate(Euro)</v>
          </cell>
          <cell r="D88" t="str">
            <v>Calculated Rates(Euro)</v>
          </cell>
          <cell r="E88" t="str">
            <v>Remarks</v>
          </cell>
        </row>
        <row r="90">
          <cell r="A90" t="str">
            <v xml:space="preserve">  DN 500 (20") </v>
          </cell>
          <cell r="B90">
            <v>62.7</v>
          </cell>
          <cell r="C90">
            <v>0</v>
          </cell>
          <cell r="D90">
            <v>284.91000000000003</v>
          </cell>
          <cell r="E90" t="str">
            <v>Rates are taken from the Quotation rates of Bend 45o with reference to weight of particular diameter by Interpolation.</v>
          </cell>
        </row>
        <row r="91">
          <cell r="A91" t="str">
            <v xml:space="preserve">  DN 450 (18") </v>
          </cell>
          <cell r="B91">
            <v>50.8</v>
          </cell>
          <cell r="C91">
            <v>0</v>
          </cell>
          <cell r="D91">
            <v>249.27</v>
          </cell>
        </row>
        <row r="92">
          <cell r="A92" t="str">
            <v xml:space="preserve">  DN 400 (16") </v>
          </cell>
          <cell r="B92">
            <v>44.2</v>
          </cell>
          <cell r="C92">
            <v>0</v>
          </cell>
          <cell r="D92">
            <v>242.07</v>
          </cell>
        </row>
        <row r="93">
          <cell r="A93" t="str">
            <v xml:space="preserve">  DN 250 (10")</v>
          </cell>
          <cell r="B93">
            <v>11</v>
          </cell>
          <cell r="C93">
            <v>0</v>
          </cell>
          <cell r="D93">
            <v>60.24</v>
          </cell>
        </row>
        <row r="94">
          <cell r="A94" t="str">
            <v xml:space="preserve">  DN 200 (8")</v>
          </cell>
          <cell r="B94">
            <v>7.25</v>
          </cell>
          <cell r="C94">
            <v>0</v>
          </cell>
          <cell r="D94">
            <v>41.14</v>
          </cell>
        </row>
        <row r="95">
          <cell r="A95" t="str">
            <v xml:space="preserve">  DN 150 (6")</v>
          </cell>
          <cell r="B95">
            <v>4.7</v>
          </cell>
          <cell r="C95">
            <v>0</v>
          </cell>
          <cell r="D95">
            <v>28.78</v>
          </cell>
        </row>
        <row r="96">
          <cell r="A96" t="str">
            <v xml:space="preserve">  DN 100 (4")</v>
          </cell>
          <cell r="B96">
            <v>2.7</v>
          </cell>
          <cell r="C96">
            <v>0</v>
          </cell>
          <cell r="D96">
            <v>16.53</v>
          </cell>
        </row>
        <row r="98">
          <cell r="A98" t="str">
            <v>Flanged Tee</v>
          </cell>
          <cell r="B98" t="str">
            <v>Weight(kg/Each)</v>
          </cell>
          <cell r="C98" t="str">
            <v>Quotation Rate(Euro)</v>
          </cell>
          <cell r="D98" t="str">
            <v>Calculated Rates(Euro)</v>
          </cell>
          <cell r="E98" t="str">
            <v>Remarks</v>
          </cell>
        </row>
        <row r="100">
          <cell r="A100" t="str">
            <v>DN 500 x 100 (20" x 4")</v>
          </cell>
          <cell r="B100">
            <v>122.08799999999999</v>
          </cell>
          <cell r="C100">
            <v>593.42999999999995</v>
          </cell>
          <cell r="D100">
            <v>0</v>
          </cell>
          <cell r="E100" t="str">
            <v>Calculated rates are taken from the per kg Quotation rates of tee of nearest diameter by Interpolation.</v>
          </cell>
        </row>
        <row r="101">
          <cell r="A101" t="str">
            <v>DN 450 x 100 (18" x 4")</v>
          </cell>
          <cell r="B101">
            <v>91.646000000000001</v>
          </cell>
          <cell r="C101">
            <v>544.63</v>
          </cell>
          <cell r="D101">
            <v>0</v>
          </cell>
        </row>
        <row r="102">
          <cell r="A102" t="str">
            <v>DN 400 x 100 (16" x 4")</v>
          </cell>
          <cell r="B102">
            <v>86.153999999999996</v>
          </cell>
          <cell r="C102">
            <v>441.78</v>
          </cell>
          <cell r="D102">
            <v>0</v>
          </cell>
        </row>
        <row r="103">
          <cell r="A103" t="str">
            <v xml:space="preserve">  DN 250 (10")</v>
          </cell>
          <cell r="B103">
            <v>83</v>
          </cell>
          <cell r="C103">
            <v>0</v>
          </cell>
          <cell r="D103">
            <v>425.61</v>
          </cell>
        </row>
        <row r="104">
          <cell r="A104" t="str">
            <v>DN 250 x 65 (10" x 2.5")</v>
          </cell>
          <cell r="B104">
            <v>51</v>
          </cell>
          <cell r="C104">
            <v>0</v>
          </cell>
          <cell r="D104">
            <v>261.52</v>
          </cell>
        </row>
        <row r="105">
          <cell r="A105" t="str">
            <v>DN 200 x 100 (8" x 4")</v>
          </cell>
          <cell r="B105">
            <v>29.868000000000002</v>
          </cell>
          <cell r="C105">
            <v>138.86000000000001</v>
          </cell>
          <cell r="D105">
            <v>0</v>
          </cell>
        </row>
        <row r="106">
          <cell r="A106" t="str">
            <v>DN 200 x 65 (8" x 2.5")</v>
          </cell>
          <cell r="B106">
            <v>43</v>
          </cell>
          <cell r="C106">
            <v>0</v>
          </cell>
          <cell r="D106">
            <v>199.91</v>
          </cell>
        </row>
        <row r="107">
          <cell r="A107" t="str">
            <v xml:space="preserve">  DN 150 (6")</v>
          </cell>
          <cell r="B107">
            <v>35</v>
          </cell>
          <cell r="C107">
            <v>0</v>
          </cell>
          <cell r="D107">
            <v>162.71929824561403</v>
          </cell>
        </row>
        <row r="108">
          <cell r="A108" t="str">
            <v>DN 150 x 100 (6" x 4")</v>
          </cell>
          <cell r="B108">
            <v>21.97</v>
          </cell>
          <cell r="C108">
            <v>160.31</v>
          </cell>
          <cell r="D108">
            <v>0</v>
          </cell>
        </row>
        <row r="109">
          <cell r="A109" t="str">
            <v>DN 100 x 100 (4" x 4")</v>
          </cell>
          <cell r="B109">
            <v>19</v>
          </cell>
          <cell r="C109">
            <v>0</v>
          </cell>
          <cell r="D109">
            <v>0</v>
          </cell>
        </row>
        <row r="110">
          <cell r="A110" t="str">
            <v>DN 100 x 65 (4" x 2.5")</v>
          </cell>
          <cell r="B110">
            <v>17.8</v>
          </cell>
          <cell r="C110">
            <v>0</v>
          </cell>
          <cell r="D110">
            <v>0</v>
          </cell>
        </row>
        <row r="131">
          <cell r="A131" t="str">
            <v>Gate/ Butterfly  valve</v>
          </cell>
          <cell r="B131" t="str">
            <v>Weight(kg/Each)</v>
          </cell>
          <cell r="C131" t="str">
            <v>Quotation Rate(Euro)</v>
          </cell>
          <cell r="D131" t="str">
            <v>Calculated Rates(Euro)</v>
          </cell>
          <cell r="E131" t="str">
            <v>Remarks</v>
          </cell>
        </row>
        <row r="133">
          <cell r="A133" t="str">
            <v xml:space="preserve">  DN 500 (20") </v>
          </cell>
          <cell r="B133">
            <v>254</v>
          </cell>
          <cell r="C133">
            <v>2377.0500000000002</v>
          </cell>
          <cell r="D133">
            <v>0</v>
          </cell>
          <cell r="E133" t="str">
            <v>Calculated rates are taken from the per kg Quotation rates of Bend 45o of nearest diameter by Interpolation.</v>
          </cell>
        </row>
        <row r="134">
          <cell r="A134" t="str">
            <v xml:space="preserve">  DN 450 (18") </v>
          </cell>
          <cell r="B134">
            <v>223</v>
          </cell>
          <cell r="C134">
            <v>2222.87</v>
          </cell>
          <cell r="D134">
            <v>0</v>
          </cell>
        </row>
        <row r="135">
          <cell r="A135" t="str">
            <v xml:space="preserve">  DN 400 (16") </v>
          </cell>
          <cell r="B135">
            <v>159</v>
          </cell>
          <cell r="C135">
            <v>1411.03</v>
          </cell>
          <cell r="D135">
            <v>0</v>
          </cell>
        </row>
        <row r="136">
          <cell r="A136" t="str">
            <v xml:space="preserve">  DN 250 (10")</v>
          </cell>
          <cell r="B136">
            <v>110</v>
          </cell>
          <cell r="C136">
            <v>0</v>
          </cell>
          <cell r="D136">
            <v>976.18</v>
          </cell>
        </row>
        <row r="137">
          <cell r="A137" t="str">
            <v xml:space="preserve">  DN 200 (8")</v>
          </cell>
          <cell r="B137">
            <v>66</v>
          </cell>
          <cell r="C137">
            <v>322.23</v>
          </cell>
          <cell r="D137">
            <v>0</v>
          </cell>
        </row>
        <row r="138">
          <cell r="A138" t="str">
            <v xml:space="preserve">  DN 150 (6")</v>
          </cell>
          <cell r="B138">
            <v>32.200000000000003</v>
          </cell>
          <cell r="C138">
            <v>156.4</v>
          </cell>
          <cell r="D138">
            <v>0</v>
          </cell>
        </row>
        <row r="139">
          <cell r="A139" t="str">
            <v xml:space="preserve">  DN 100 (4")</v>
          </cell>
          <cell r="B139">
            <v>21</v>
          </cell>
          <cell r="C139">
            <v>0</v>
          </cell>
          <cell r="D139">
            <v>102.53</v>
          </cell>
        </row>
        <row r="140">
          <cell r="A140" t="str">
            <v xml:space="preserve">  DN 65 (2.50")</v>
          </cell>
          <cell r="B140">
            <v>15</v>
          </cell>
          <cell r="C140">
            <v>0</v>
          </cell>
          <cell r="D140">
            <v>72.86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20"/>
      <sheetName val="G-18-19"/>
      <sheetName val="ROW"/>
      <sheetName val="45-GAL"/>
      <sheetName val="SPN-4"/>
      <sheetName val="SPN-3"/>
      <sheetName val="GT-VL"/>
      <sheetName val="MUS-SH"/>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FAISALABD-PH1"/>
      <sheetName val="sec30"/>
      <sheetName val="sec14"/>
      <sheetName val="sec5"/>
      <sheetName val="sec16"/>
      <sheetName val="sec23"/>
      <sheetName val="sec25"/>
      <sheetName val="sec27"/>
      <sheetName val="sec28"/>
      <sheetName val="sec31"/>
      <sheetName val="sec13"/>
      <sheetName val="Backup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oncrete "/>
      <sheetName val="Plaster"/>
      <sheetName val="brick masonary"/>
      <sheetName val="R.c.c "/>
      <sheetName val="uPVC pipe"/>
      <sheetName val="steel 60 grade"/>
      <sheetName val="excavation WS "/>
      <sheetName val="6.Excavation (Bilding.)"/>
      <sheetName val="sand filling"/>
      <sheetName val="sluice valve"/>
      <sheetName val="fiting of valve"/>
      <sheetName val="Re-hand&amp; comp."/>
      <sheetName val="Sewer pipe"/>
      <sheetName val="door"/>
      <sheetName val="Mosaic"/>
      <sheetName val="C.I Pipes"/>
      <sheetName val="PE Pipes"/>
      <sheetName val="Level Indicator"/>
      <sheetName val="Service Connection "/>
      <sheetName val=" Indication Post"/>
      <sheetName val="MS Ladder"/>
      <sheetName val="Tuff tile"/>
      <sheetName val="Vent pipe"/>
      <sheetName val="Ms pipe"/>
      <sheetName val="House conection (sewer)"/>
      <sheetName val="Stone bedding"/>
      <sheetName val="graiting"/>
      <sheetName val="Sheet1"/>
      <sheetName val="Rates"/>
      <sheetName val="Code03"/>
    </sheetNames>
    <sheetDataSet>
      <sheetData sheetId="0"/>
      <sheetData sheetId="1">
        <row r="6">
          <cell r="K6" t="str">
            <v>Ratio</v>
          </cell>
          <cell r="L6" t="str">
            <v xml:space="preserve">Cement </v>
          </cell>
          <cell r="M6" t="str">
            <v>Sand</v>
          </cell>
          <cell r="N6" t="str">
            <v>Aggregate</v>
          </cell>
          <cell r="O6" t="str">
            <v>Mason</v>
          </cell>
          <cell r="P6" t="str">
            <v>Cooly un-skilled</v>
          </cell>
          <cell r="Q6" t="str">
            <v>Bahisthi</v>
          </cell>
        </row>
        <row r="7">
          <cell r="K7" t="str">
            <v>Ratio (1 : 1 : 2)</v>
          </cell>
          <cell r="L7">
            <v>31.5</v>
          </cell>
          <cell r="M7">
            <v>39</v>
          </cell>
          <cell r="N7">
            <v>78</v>
          </cell>
          <cell r="O7">
            <v>2</v>
          </cell>
          <cell r="P7">
            <v>6</v>
          </cell>
          <cell r="Q7">
            <v>0.6</v>
          </cell>
        </row>
        <row r="8">
          <cell r="K8" t="str">
            <v>Ratio (1 : 1½ : 1½)</v>
          </cell>
          <cell r="L8">
            <v>31.5</v>
          </cell>
          <cell r="M8">
            <v>58</v>
          </cell>
          <cell r="N8">
            <v>58</v>
          </cell>
          <cell r="O8">
            <v>2</v>
          </cell>
          <cell r="P8">
            <v>6</v>
          </cell>
          <cell r="Q8">
            <v>0.6</v>
          </cell>
        </row>
        <row r="9">
          <cell r="K9" t="str">
            <v>Ratio (1 : 1½ : 3)</v>
          </cell>
          <cell r="L9">
            <v>22.5</v>
          </cell>
          <cell r="M9">
            <v>42</v>
          </cell>
          <cell r="N9">
            <v>84</v>
          </cell>
          <cell r="O9">
            <v>2</v>
          </cell>
          <cell r="P9">
            <v>6</v>
          </cell>
          <cell r="Q9">
            <v>0.6</v>
          </cell>
        </row>
        <row r="10">
          <cell r="K10" t="str">
            <v>Ratio (1 : 2 : 3)</v>
          </cell>
          <cell r="L10">
            <v>21</v>
          </cell>
          <cell r="M10">
            <v>52</v>
          </cell>
          <cell r="N10">
            <v>78</v>
          </cell>
          <cell r="O10">
            <v>2</v>
          </cell>
          <cell r="P10">
            <v>6</v>
          </cell>
          <cell r="Q10">
            <v>0.6</v>
          </cell>
        </row>
        <row r="11">
          <cell r="K11" t="str">
            <v>Ratio (1 : 3 : 3)</v>
          </cell>
          <cell r="L11">
            <v>17.600000000000001</v>
          </cell>
          <cell r="M11">
            <v>66</v>
          </cell>
          <cell r="N11">
            <v>66</v>
          </cell>
          <cell r="O11">
            <v>2</v>
          </cell>
          <cell r="P11">
            <v>6</v>
          </cell>
          <cell r="Q11">
            <v>0.6</v>
          </cell>
        </row>
        <row r="12">
          <cell r="K12" t="str">
            <v>Ratio (1 : 2 : 4)</v>
          </cell>
          <cell r="L12">
            <v>17.5</v>
          </cell>
          <cell r="M12">
            <v>44</v>
          </cell>
          <cell r="N12">
            <v>88</v>
          </cell>
          <cell r="O12">
            <v>2</v>
          </cell>
          <cell r="P12">
            <v>6</v>
          </cell>
          <cell r="Q12">
            <v>0.6</v>
          </cell>
        </row>
        <row r="13">
          <cell r="K13" t="str">
            <v>Ratio (1 : 2 : 6)</v>
          </cell>
          <cell r="L13">
            <v>13.7</v>
          </cell>
          <cell r="M13">
            <v>34</v>
          </cell>
          <cell r="N13">
            <v>102</v>
          </cell>
          <cell r="O13">
            <v>2</v>
          </cell>
          <cell r="P13">
            <v>6</v>
          </cell>
          <cell r="Q13">
            <v>0.6</v>
          </cell>
        </row>
        <row r="14">
          <cell r="K14" t="str">
            <v>Ratio (1 : 3 : 6)</v>
          </cell>
          <cell r="L14">
            <v>13</v>
          </cell>
          <cell r="M14">
            <v>46</v>
          </cell>
          <cell r="N14">
            <v>92</v>
          </cell>
          <cell r="O14">
            <v>2</v>
          </cell>
          <cell r="P14">
            <v>6</v>
          </cell>
          <cell r="Q14">
            <v>0.6</v>
          </cell>
        </row>
        <row r="15">
          <cell r="K15" t="str">
            <v>Ratio (1 : 4 : 8)</v>
          </cell>
          <cell r="L15">
            <v>9.6</v>
          </cell>
          <cell r="M15">
            <v>48</v>
          </cell>
          <cell r="N15">
            <v>96</v>
          </cell>
          <cell r="O15">
            <v>2</v>
          </cell>
          <cell r="P15">
            <v>6</v>
          </cell>
          <cell r="Q15">
            <v>0.6</v>
          </cell>
        </row>
        <row r="18">
          <cell r="M18" t="str">
            <v>Cement</v>
          </cell>
          <cell r="O18">
            <v>255</v>
          </cell>
        </row>
        <row r="19">
          <cell r="M19" t="str">
            <v>Sand</v>
          </cell>
          <cell r="O19">
            <v>1500</v>
          </cell>
        </row>
        <row r="20">
          <cell r="M20" t="str">
            <v>Aggregate (Stone)</v>
          </cell>
          <cell r="O20">
            <v>2500</v>
          </cell>
        </row>
        <row r="21">
          <cell r="M21" t="str">
            <v>Bricks</v>
          </cell>
          <cell r="O21">
            <v>4500</v>
          </cell>
        </row>
        <row r="22">
          <cell r="M22" t="str">
            <v>Steel Grade 60</v>
          </cell>
          <cell r="O22">
            <v>72290</v>
          </cell>
        </row>
        <row r="23">
          <cell r="M23" t="str">
            <v>Sand (Harrow)</v>
          </cell>
          <cell r="O23">
            <v>1500</v>
          </cell>
        </row>
        <row r="24">
          <cell r="M24" t="str">
            <v>Kail Wood</v>
          </cell>
          <cell r="O24">
            <v>1200</v>
          </cell>
        </row>
        <row r="25">
          <cell r="M25" t="str">
            <v>Bolts and nuts, nails</v>
          </cell>
          <cell r="O25">
            <v>100</v>
          </cell>
        </row>
        <row r="26">
          <cell r="M26" t="str">
            <v>Greasing and oiling</v>
          </cell>
          <cell r="O26">
            <v>70</v>
          </cell>
        </row>
      </sheetData>
      <sheetData sheetId="2">
        <row r="4">
          <cell r="K4" t="str">
            <v>Ratio withthickness of plaster</v>
          </cell>
          <cell r="L4" t="str">
            <v>Cement(bags)</v>
          </cell>
          <cell r="M4" t="str">
            <v>Sand(Cft)</v>
          </cell>
          <cell r="N4" t="str">
            <v xml:space="preserve">Mason </v>
          </cell>
          <cell r="O4" t="str">
            <v>Cooly un-skilled</v>
          </cell>
          <cell r="P4" t="str">
            <v>Bahishti</v>
          </cell>
        </row>
        <row r="5">
          <cell r="K5" t="str">
            <v>Ratio (1 : 2) 3/8"</v>
          </cell>
          <cell r="L5">
            <v>0.96</v>
          </cell>
          <cell r="M5">
            <v>2.5</v>
          </cell>
          <cell r="N5">
            <v>0.75</v>
          </cell>
          <cell r="O5">
            <v>1</v>
          </cell>
          <cell r="P5">
            <v>0.5</v>
          </cell>
        </row>
        <row r="6">
          <cell r="K6" t="str">
            <v xml:space="preserve">Ratio (1 : 2) ½" </v>
          </cell>
          <cell r="L6">
            <v>1.25</v>
          </cell>
          <cell r="M6">
            <v>3</v>
          </cell>
          <cell r="N6">
            <v>0.75</v>
          </cell>
          <cell r="O6">
            <v>1</v>
          </cell>
          <cell r="P6">
            <v>0.5</v>
          </cell>
        </row>
        <row r="7">
          <cell r="K7" t="str">
            <v>Ratio (1 : 2)¾"</v>
          </cell>
          <cell r="L7">
            <v>1.92</v>
          </cell>
          <cell r="M7">
            <v>5</v>
          </cell>
          <cell r="N7">
            <v>0.75</v>
          </cell>
          <cell r="O7">
            <v>1</v>
          </cell>
          <cell r="P7">
            <v>0.5</v>
          </cell>
        </row>
        <row r="8">
          <cell r="K8" t="str">
            <v>Ratio (1 : 3) 3/8"</v>
          </cell>
          <cell r="L8">
            <v>0.66</v>
          </cell>
          <cell r="M8">
            <v>2.5499999999999998</v>
          </cell>
          <cell r="N8">
            <v>0.75</v>
          </cell>
          <cell r="O8">
            <v>1</v>
          </cell>
          <cell r="P8">
            <v>0.5</v>
          </cell>
        </row>
        <row r="9">
          <cell r="K9" t="str">
            <v xml:space="preserve">Ratio (1 : 3) ½" </v>
          </cell>
          <cell r="L9">
            <v>0.88</v>
          </cell>
          <cell r="M9">
            <v>3.4</v>
          </cell>
          <cell r="N9">
            <v>0.75</v>
          </cell>
          <cell r="O9">
            <v>1</v>
          </cell>
          <cell r="P9">
            <v>0.5</v>
          </cell>
        </row>
        <row r="10">
          <cell r="K10" t="str">
            <v>Ratio (1 : 3)¾"</v>
          </cell>
          <cell r="L10">
            <v>1.32</v>
          </cell>
          <cell r="M10">
            <v>5.0999999999999996</v>
          </cell>
          <cell r="N10">
            <v>0.75</v>
          </cell>
          <cell r="O10">
            <v>1</v>
          </cell>
          <cell r="P10">
            <v>0.5</v>
          </cell>
        </row>
        <row r="11">
          <cell r="K11" t="str">
            <v>Ratio (1 : 4) 3/8"</v>
          </cell>
          <cell r="L11">
            <v>0.56999999999999995</v>
          </cell>
          <cell r="M11">
            <v>3</v>
          </cell>
          <cell r="N11">
            <v>0.75</v>
          </cell>
          <cell r="O11">
            <v>1</v>
          </cell>
          <cell r="P11">
            <v>0.5</v>
          </cell>
        </row>
        <row r="12">
          <cell r="K12" t="str">
            <v xml:space="preserve">Ratio (1 : 4) ½" </v>
          </cell>
          <cell r="L12">
            <v>0.73</v>
          </cell>
          <cell r="M12">
            <v>3.6</v>
          </cell>
          <cell r="N12">
            <v>0.75</v>
          </cell>
          <cell r="O12">
            <v>1</v>
          </cell>
          <cell r="P12">
            <v>0.5</v>
          </cell>
        </row>
        <row r="13">
          <cell r="K13" t="str">
            <v>Ratio (1 : 4)¾"</v>
          </cell>
          <cell r="L13">
            <v>1.1399999999999999</v>
          </cell>
          <cell r="M13">
            <v>5.5</v>
          </cell>
          <cell r="N13">
            <v>0.75</v>
          </cell>
          <cell r="O13">
            <v>1</v>
          </cell>
          <cell r="P13">
            <v>0.5</v>
          </cell>
        </row>
      </sheetData>
      <sheetData sheetId="3">
        <row r="2">
          <cell r="K2" t="str">
            <v>Ratio</v>
          </cell>
          <cell r="M2" t="str">
            <v xml:space="preserve">Cement </v>
          </cell>
          <cell r="N2" t="str">
            <v>Sand</v>
          </cell>
          <cell r="O2" t="str">
            <v>Bricks</v>
          </cell>
          <cell r="P2" t="str">
            <v>Mason</v>
          </cell>
          <cell r="Q2" t="str">
            <v>Cooly un-skilled masonary      morter</v>
          </cell>
          <cell r="S2" t="str">
            <v>Bahisthimasonary       mortar</v>
          </cell>
        </row>
        <row r="3">
          <cell r="K3" t="str">
            <v>Ratio (1:2).</v>
          </cell>
          <cell r="M3">
            <v>8</v>
          </cell>
          <cell r="N3">
            <v>20</v>
          </cell>
          <cell r="O3">
            <v>1350</v>
          </cell>
          <cell r="P3">
            <v>2</v>
          </cell>
          <cell r="Q3">
            <v>3.33</v>
          </cell>
          <cell r="R3">
            <v>0.83</v>
          </cell>
          <cell r="S3">
            <v>0.75</v>
          </cell>
          <cell r="T3">
            <v>0.5</v>
          </cell>
        </row>
        <row r="4">
          <cell r="K4" t="str">
            <v>Ratio (1:3).</v>
          </cell>
          <cell r="M4">
            <v>6</v>
          </cell>
          <cell r="N4">
            <v>22.5</v>
          </cell>
          <cell r="O4">
            <v>1350</v>
          </cell>
          <cell r="P4">
            <v>1</v>
          </cell>
          <cell r="Q4">
            <v>3.33</v>
          </cell>
          <cell r="R4">
            <v>0.83</v>
          </cell>
          <cell r="S4">
            <v>0.75</v>
          </cell>
          <cell r="T4">
            <v>0.5</v>
          </cell>
        </row>
        <row r="5">
          <cell r="K5" t="str">
            <v>Ratio (1:4).</v>
          </cell>
          <cell r="M5">
            <v>4.8</v>
          </cell>
          <cell r="N5">
            <v>24</v>
          </cell>
          <cell r="O5">
            <v>1350</v>
          </cell>
          <cell r="P5">
            <v>1</v>
          </cell>
          <cell r="Q5">
            <v>3.33</v>
          </cell>
          <cell r="R5">
            <v>0.83</v>
          </cell>
          <cell r="S5">
            <v>0.75</v>
          </cell>
          <cell r="T5">
            <v>0.5</v>
          </cell>
        </row>
        <row r="6">
          <cell r="K6" t="str">
            <v>Ratio (1:5).</v>
          </cell>
          <cell r="M6">
            <v>4</v>
          </cell>
          <cell r="N6">
            <v>25</v>
          </cell>
          <cell r="O6">
            <v>1350</v>
          </cell>
          <cell r="P6">
            <v>1</v>
          </cell>
          <cell r="Q6">
            <v>3.33</v>
          </cell>
          <cell r="R6">
            <v>0.83</v>
          </cell>
          <cell r="S6">
            <v>0.75</v>
          </cell>
          <cell r="T6">
            <v>0.5</v>
          </cell>
        </row>
        <row r="7">
          <cell r="K7" t="str">
            <v>Ratio (1:6).</v>
          </cell>
          <cell r="M7">
            <v>3.4</v>
          </cell>
          <cell r="N7">
            <v>25.7</v>
          </cell>
          <cell r="O7">
            <v>1350</v>
          </cell>
          <cell r="P7">
            <v>1</v>
          </cell>
          <cell r="Q7">
            <v>3.33</v>
          </cell>
          <cell r="R7">
            <v>0.83</v>
          </cell>
          <cell r="S7">
            <v>0.75</v>
          </cell>
          <cell r="T7">
            <v>0.5</v>
          </cell>
        </row>
        <row r="8">
          <cell r="K8" t="str">
            <v>Ratio (1:7).</v>
          </cell>
          <cell r="M8">
            <v>3</v>
          </cell>
          <cell r="N8">
            <v>26.5</v>
          </cell>
          <cell r="O8">
            <v>1350</v>
          </cell>
          <cell r="P8">
            <v>1</v>
          </cell>
          <cell r="Q8">
            <v>3.33</v>
          </cell>
          <cell r="R8">
            <v>0.83</v>
          </cell>
          <cell r="S8">
            <v>0.75</v>
          </cell>
          <cell r="T8">
            <v>0.5</v>
          </cell>
        </row>
      </sheetData>
      <sheetData sheetId="4">
        <row r="2">
          <cell r="L2" t="str">
            <v>Ratio</v>
          </cell>
          <cell r="M2" t="str">
            <v xml:space="preserve">Cement </v>
          </cell>
          <cell r="N2" t="str">
            <v>Sand (Harro)</v>
          </cell>
          <cell r="O2" t="str">
            <v>Aggregate</v>
          </cell>
          <cell r="P2" t="str">
            <v xml:space="preserve"> (kail wood)</v>
          </cell>
          <cell r="Q2" t="str">
            <v>Grecing/ oil</v>
          </cell>
          <cell r="R2" t="str">
            <v>Bolts/ nuts</v>
          </cell>
          <cell r="S2" t="str">
            <v>Mason</v>
          </cell>
          <cell r="T2" t="str">
            <v>Cooly un-skilled</v>
          </cell>
          <cell r="U2" t="str">
            <v>Cooly skilled</v>
          </cell>
          <cell r="V2" t="str">
            <v>Bahisthi</v>
          </cell>
          <cell r="W2" t="str">
            <v>Carpanter</v>
          </cell>
          <cell r="X2" t="str">
            <v>helper</v>
          </cell>
        </row>
        <row r="3">
          <cell r="L3" t="str">
            <v xml:space="preserve"> (a) (i)Ratio (1 : 1 : 2)</v>
          </cell>
          <cell r="M3">
            <v>31.5</v>
          </cell>
          <cell r="N3">
            <v>39</v>
          </cell>
          <cell r="O3">
            <v>78</v>
          </cell>
          <cell r="P3">
            <v>1.62</v>
          </cell>
          <cell r="Q3">
            <v>2.67</v>
          </cell>
          <cell r="R3">
            <v>3.5</v>
          </cell>
          <cell r="S3">
            <v>2</v>
          </cell>
          <cell r="T3">
            <v>22</v>
          </cell>
          <cell r="U3">
            <v>3</v>
          </cell>
          <cell r="V3">
            <v>1</v>
          </cell>
          <cell r="W3">
            <v>2</v>
          </cell>
          <cell r="X3">
            <v>2</v>
          </cell>
        </row>
        <row r="4">
          <cell r="L4" t="str">
            <v>(a) (i)Ratio (1 : 1½ : 3)</v>
          </cell>
          <cell r="M4">
            <v>22.5</v>
          </cell>
          <cell r="N4">
            <v>42</v>
          </cell>
          <cell r="O4">
            <v>84</v>
          </cell>
          <cell r="P4">
            <v>1.62</v>
          </cell>
          <cell r="Q4">
            <v>2.67</v>
          </cell>
          <cell r="R4">
            <v>3.5</v>
          </cell>
          <cell r="S4">
            <v>2</v>
          </cell>
          <cell r="T4">
            <v>22</v>
          </cell>
          <cell r="U4">
            <v>3</v>
          </cell>
          <cell r="V4">
            <v>1</v>
          </cell>
          <cell r="W4">
            <v>2</v>
          </cell>
          <cell r="X4">
            <v>2</v>
          </cell>
        </row>
        <row r="5">
          <cell r="L5" t="str">
            <v>(a) (i)Ratio (1 : 2 : 4)</v>
          </cell>
          <cell r="M5">
            <v>17.5</v>
          </cell>
          <cell r="N5">
            <v>44</v>
          </cell>
          <cell r="O5">
            <v>88</v>
          </cell>
          <cell r="P5">
            <v>1.62</v>
          </cell>
          <cell r="Q5">
            <v>2.67</v>
          </cell>
          <cell r="R5">
            <v>3.5</v>
          </cell>
          <cell r="S5">
            <v>2</v>
          </cell>
          <cell r="T5">
            <v>22</v>
          </cell>
          <cell r="U5">
            <v>3</v>
          </cell>
          <cell r="V5">
            <v>1</v>
          </cell>
          <cell r="W5">
            <v>2</v>
          </cell>
          <cell r="X5">
            <v>2</v>
          </cell>
        </row>
        <row r="6">
          <cell r="L6" t="str">
            <v>(a) (ii)Ratio (1 : 1 : 2)</v>
          </cell>
          <cell r="M6">
            <v>31.5</v>
          </cell>
          <cell r="N6">
            <v>39</v>
          </cell>
          <cell r="O6">
            <v>78</v>
          </cell>
          <cell r="P6">
            <v>0.19</v>
          </cell>
          <cell r="Q6">
            <v>0.48</v>
          </cell>
          <cell r="R6">
            <v>3.5</v>
          </cell>
          <cell r="S6">
            <v>2</v>
          </cell>
          <cell r="T6">
            <v>7</v>
          </cell>
          <cell r="U6">
            <v>1</v>
          </cell>
          <cell r="V6">
            <v>1</v>
          </cell>
          <cell r="W6">
            <v>1</v>
          </cell>
          <cell r="X6">
            <v>2</v>
          </cell>
        </row>
        <row r="7">
          <cell r="L7" t="str">
            <v>(a) (ii)Ratio (1 : 1½ : 3)</v>
          </cell>
          <cell r="M7">
            <v>22.5</v>
          </cell>
          <cell r="N7">
            <v>42</v>
          </cell>
          <cell r="O7">
            <v>84</v>
          </cell>
          <cell r="P7">
            <v>0.19</v>
          </cell>
          <cell r="Q7">
            <v>0.48</v>
          </cell>
          <cell r="R7">
            <v>3.5</v>
          </cell>
          <cell r="S7">
            <v>2</v>
          </cell>
          <cell r="T7">
            <v>7</v>
          </cell>
          <cell r="U7">
            <v>1</v>
          </cell>
          <cell r="V7">
            <v>1</v>
          </cell>
          <cell r="W7">
            <v>1</v>
          </cell>
          <cell r="X7">
            <v>2</v>
          </cell>
        </row>
        <row r="8">
          <cell r="L8" t="str">
            <v>(a) (ii)Ratio (1 : 2 : 4)</v>
          </cell>
          <cell r="M8">
            <v>17.5</v>
          </cell>
          <cell r="N8">
            <v>44</v>
          </cell>
          <cell r="O8">
            <v>88</v>
          </cell>
          <cell r="P8">
            <v>0.19</v>
          </cell>
          <cell r="Q8">
            <v>0.48</v>
          </cell>
          <cell r="R8">
            <v>3.5</v>
          </cell>
          <cell r="S8">
            <v>2</v>
          </cell>
          <cell r="T8">
            <v>7</v>
          </cell>
          <cell r="U8">
            <v>1</v>
          </cell>
          <cell r="V8">
            <v>1</v>
          </cell>
          <cell r="W8">
            <v>1</v>
          </cell>
          <cell r="X8">
            <v>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t-I"/>
      <sheetName val="Opt-II"/>
      <sheetName val="Opt-III"/>
      <sheetName val="Opt-IV"/>
      <sheetName val="Profile"/>
      <sheetName val="Sheet1"/>
      <sheetName val="Velocity Check"/>
      <sheetName val="Q~V"/>
      <sheetName val="G-20"/>
      <sheetName val="WBM 206"/>
      <sheetName val="Material"/>
      <sheetName val="Velocity_Check"/>
      <sheetName val="WBM_206"/>
      <sheetName val="cost 1"/>
      <sheetName val="B.O.Q (2)"/>
      <sheetName val="Ext.Boq-1 (2)"/>
      <sheetName val="Abstract of Cost"/>
      <sheetName val="BM"/>
      <sheetName val="B.O.Q"/>
      <sheetName val="Ext.Boq-1"/>
      <sheetName val="Rates"/>
      <sheetName val="B.O.Q &amp; Material"/>
      <sheetName val="SILICATE"/>
      <sheetName val="MixBed"/>
      <sheetName val="Code03"/>
      <sheetName val="Summary"/>
      <sheetName val="Ext.Boq139"/>
      <sheetName val="BS-Notes"/>
      <sheetName val="CondPol"/>
      <sheetName val="Code 02"/>
      <sheetName val="Code 03"/>
      <sheetName val="Code 04"/>
      <sheetName val="Code 05"/>
      <sheetName val="Code 06"/>
      <sheetName val="Code 07"/>
      <sheetName val="Code 09"/>
      <sheetName val="WS&amp;SI GPS"/>
      <sheetName val="CSR"/>
      <sheetName val="GENERAL ABSTRACT"/>
      <sheetName val="internal electrification GPS"/>
      <sheetName val="measurment"/>
      <sheetName val="BOQ"/>
      <sheetName val="Sheet3"/>
      <sheetName val="MATave I&amp;II MODEL"/>
      <sheetName val="Services"/>
      <sheetName val="MTL$-INTER"/>
      <sheetName val="Velocity_Check1"/>
      <sheetName val="WBM_2061"/>
      <sheetName val="MATave_I&amp;II_MODEL"/>
      <sheetName val="B_O_Q"/>
      <sheetName val="Sheet1 (2)"/>
      <sheetName val="Bill - 1"/>
      <sheetName val="Velocity_Check2"/>
      <sheetName val="WBM_2062"/>
      <sheetName val="MATave_I&amp;II_MODEL1"/>
      <sheetName val="B_O_Q1"/>
      <sheetName val="Ext_Boq139"/>
      <sheetName val="cost_1"/>
      <sheetName val="Code_02"/>
      <sheetName val="Code_03"/>
      <sheetName val="Code_04"/>
      <sheetName val="Code_05"/>
      <sheetName val="Code_06"/>
      <sheetName val="Code_07"/>
      <sheetName val="Code_09"/>
      <sheetName val="MEASUREMENT"/>
      <sheetName val="CostDB"/>
      <sheetName val="LIST"/>
      <sheetName val="Sheet L (3)"/>
      <sheetName val="SUMMARY Sheet 1"/>
      <sheetName val="SUMMARY Sheet 2"/>
      <sheetName val="ELM"/>
      <sheetName val="CSR Regions"/>
      <sheetName val="transf"/>
      <sheetName val="M-480"/>
      <sheetName val="M-519"/>
      <sheetName val="Comp-1"/>
      <sheetName val="Eqpt"/>
      <sheetName val="BOQ2"/>
      <sheetName val="sec30"/>
      <sheetName val="sec14"/>
      <sheetName val="sec5"/>
      <sheetName val="sec16"/>
      <sheetName val="sec23"/>
      <sheetName val="sec25"/>
      <sheetName val="sec27"/>
      <sheetName val="sec28"/>
      <sheetName val="sec31"/>
      <sheetName val="sec13"/>
      <sheetName val="Design Data"/>
      <sheetName val="BQ_Methanol"/>
      <sheetName val="PipWT"/>
      <sheetName val="#REF"/>
      <sheetName val="Ref Data"/>
      <sheetName val="TITLES"/>
      <sheetName val="合成単価作成表-bldg"/>
      <sheetName val="Bw"/>
      <sheetName val="Constants"/>
      <sheetName val="Const Material Flow (Backup)"/>
      <sheetName val="Backup data"/>
      <sheetName val="Velocity_Check5"/>
      <sheetName val="WBM_2065"/>
      <sheetName val="Velocity_Check3"/>
      <sheetName val="WBM_2063"/>
      <sheetName val="Velocity_Check4"/>
      <sheetName val="WBM_2064"/>
      <sheetName val="Velocity_Check6"/>
      <sheetName val="WBM_2066"/>
      <sheetName val="Sheet1_(2)"/>
      <sheetName val="Velocity_Check8"/>
      <sheetName val="WBM_2068"/>
      <sheetName val="Sheet1_(2)2"/>
      <sheetName val="MATave_I&amp;II_MODEL3"/>
      <sheetName val="B_O_Q3"/>
      <sheetName val="Ext_Boq1392"/>
      <sheetName val="cost_12"/>
      <sheetName val="Code_022"/>
      <sheetName val="Code_032"/>
      <sheetName val="Code_042"/>
      <sheetName val="Code_052"/>
      <sheetName val="Code_062"/>
      <sheetName val="Code_072"/>
      <sheetName val="Code_092"/>
      <sheetName val="Velocity_Check7"/>
      <sheetName val="WBM_2067"/>
      <sheetName val="Sheet1_(2)1"/>
      <sheetName val="MATave_I&amp;II_MODEL2"/>
      <sheetName val="B_O_Q2"/>
      <sheetName val="Ext_Boq1391"/>
      <sheetName val="cost_11"/>
      <sheetName val="Code_021"/>
      <sheetName val="Code_031"/>
      <sheetName val="Code_041"/>
      <sheetName val="Code_051"/>
      <sheetName val="Code_061"/>
      <sheetName val="Code_071"/>
      <sheetName val="Code_091"/>
      <sheetName val="Velocity_Check9"/>
      <sheetName val="WBM_2069"/>
      <sheetName val="Sheet1_(2)3"/>
      <sheetName val="MATave_I&amp;II_MODEL4"/>
      <sheetName val="B_O_Q4"/>
      <sheetName val="Ext_Boq1393"/>
      <sheetName val="cost_13"/>
      <sheetName val="Code_023"/>
      <sheetName val="Code_033"/>
      <sheetName val="Code_043"/>
      <sheetName val="Code_053"/>
      <sheetName val="Code_063"/>
      <sheetName val="Code_073"/>
      <sheetName val="Code_093"/>
      <sheetName val="Velocity_Check10"/>
      <sheetName val="WBM_20610"/>
      <sheetName val="Sheet1_(2)4"/>
      <sheetName val="MATave_I&amp;II_MODEL5"/>
      <sheetName val="B_O_Q5"/>
      <sheetName val="Ext_Boq1394"/>
      <sheetName val="cost_14"/>
      <sheetName val="Code_024"/>
      <sheetName val="Code_034"/>
      <sheetName val="Code_044"/>
      <sheetName val="Code_054"/>
      <sheetName val="Code_064"/>
      <sheetName val="Code_074"/>
      <sheetName val="Code_094"/>
      <sheetName val="Velocity_Check35"/>
      <sheetName val="Velocity_Check30"/>
      <sheetName val="WBM_20630"/>
      <sheetName val="Ext_Boq13922"/>
      <sheetName val="cost_122"/>
      <sheetName val="Code_0222"/>
      <sheetName val="Code_0322"/>
      <sheetName val="Code_0422"/>
      <sheetName val="Code_0522"/>
      <sheetName val="Code_0622"/>
      <sheetName val="Code_0722"/>
      <sheetName val="Code_0922"/>
      <sheetName val="Velocity_Check11"/>
      <sheetName val="WBM_20611"/>
      <sheetName val="Velocity_Check12"/>
      <sheetName val="WBM_20612"/>
      <sheetName val="Ext_Boq1395"/>
      <sheetName val="cost_15"/>
      <sheetName val="Code_025"/>
      <sheetName val="Code_035"/>
      <sheetName val="Code_045"/>
      <sheetName val="Code_055"/>
      <sheetName val="Code_065"/>
      <sheetName val="Code_075"/>
      <sheetName val="Code_095"/>
      <sheetName val="Velocity_Check13"/>
      <sheetName val="WBM_20613"/>
      <sheetName val="Ext_Boq1396"/>
      <sheetName val="cost_16"/>
      <sheetName val="Code_026"/>
      <sheetName val="Code_036"/>
      <sheetName val="Code_046"/>
      <sheetName val="Code_056"/>
      <sheetName val="Code_066"/>
      <sheetName val="Code_076"/>
      <sheetName val="Code_096"/>
      <sheetName val="Velocity_Check14"/>
      <sheetName val="WBM_20614"/>
      <sheetName val="Ext_Boq1397"/>
      <sheetName val="cost_17"/>
      <sheetName val="Code_027"/>
      <sheetName val="Code_037"/>
      <sheetName val="Code_047"/>
      <sheetName val="Code_057"/>
      <sheetName val="Code_067"/>
      <sheetName val="Code_077"/>
      <sheetName val="Code_097"/>
      <sheetName val="Velocity_Check15"/>
      <sheetName val="WBM_20615"/>
      <sheetName val="Ext_Boq1398"/>
      <sheetName val="cost_18"/>
      <sheetName val="Code_028"/>
      <sheetName val="Code_038"/>
      <sheetName val="Code_048"/>
      <sheetName val="Code_058"/>
      <sheetName val="Code_068"/>
      <sheetName val="Code_078"/>
      <sheetName val="Code_098"/>
      <sheetName val="Velocity_Check16"/>
      <sheetName val="WBM_20616"/>
      <sheetName val="Velocity_Check19"/>
      <sheetName val="WBM_20619"/>
      <sheetName val="Ext_Boq13911"/>
      <sheetName val="cost_111"/>
      <sheetName val="Code_0211"/>
      <sheetName val="Code_0311"/>
      <sheetName val="Code_0411"/>
      <sheetName val="Code_0511"/>
      <sheetName val="Code_0611"/>
      <sheetName val="Code_0711"/>
      <sheetName val="Code_0911"/>
      <sheetName val="Velocity_Check17"/>
      <sheetName val="WBM_20617"/>
      <sheetName val="Ext_Boq1399"/>
      <sheetName val="cost_19"/>
      <sheetName val="Code_029"/>
      <sheetName val="Code_039"/>
      <sheetName val="Code_049"/>
      <sheetName val="Code_059"/>
      <sheetName val="Code_069"/>
      <sheetName val="Code_079"/>
      <sheetName val="Code_099"/>
      <sheetName val="Velocity_Check18"/>
      <sheetName val="WBM_20618"/>
      <sheetName val="Ext_Boq13910"/>
      <sheetName val="cost_110"/>
      <sheetName val="Code_0210"/>
      <sheetName val="Code_0310"/>
      <sheetName val="Code_0410"/>
      <sheetName val="Code_0510"/>
      <sheetName val="Code_0610"/>
      <sheetName val="Code_0710"/>
      <sheetName val="Code_0910"/>
      <sheetName val="Velocity_Check21"/>
      <sheetName val="WBM_20621"/>
      <sheetName val="Ext_Boq13913"/>
      <sheetName val="cost_113"/>
      <sheetName val="Code_0213"/>
      <sheetName val="Code_0313"/>
      <sheetName val="Code_0413"/>
      <sheetName val="Code_0513"/>
      <sheetName val="Code_0613"/>
      <sheetName val="Code_0713"/>
      <sheetName val="Code_0913"/>
      <sheetName val="Velocity_Check20"/>
      <sheetName val="WBM_20620"/>
      <sheetName val="Ext_Boq13912"/>
      <sheetName val="cost_112"/>
      <sheetName val="Code_0212"/>
      <sheetName val="Code_0312"/>
      <sheetName val="Code_0412"/>
      <sheetName val="Code_0512"/>
      <sheetName val="Code_0612"/>
      <sheetName val="Code_0712"/>
      <sheetName val="Code_0912"/>
      <sheetName val="Velocity_Check22"/>
      <sheetName val="WBM_20622"/>
      <sheetName val="Ext_Boq13914"/>
      <sheetName val="cost_114"/>
      <sheetName val="Code_0214"/>
      <sheetName val="Code_0314"/>
      <sheetName val="Code_0414"/>
      <sheetName val="Code_0514"/>
      <sheetName val="Code_0614"/>
      <sheetName val="Code_0714"/>
      <sheetName val="Code_0914"/>
      <sheetName val="Velocity_Check25"/>
      <sheetName val="WBM_20625"/>
      <sheetName val="Ext_Boq13917"/>
      <sheetName val="cost_117"/>
      <sheetName val="Code_0217"/>
      <sheetName val="Code_0317"/>
      <sheetName val="Code_0417"/>
      <sheetName val="Code_0517"/>
      <sheetName val="Code_0617"/>
      <sheetName val="Code_0717"/>
      <sheetName val="Code_0917"/>
      <sheetName val="Velocity_Check23"/>
      <sheetName val="WBM_20623"/>
      <sheetName val="Ext_Boq13915"/>
      <sheetName val="cost_115"/>
      <sheetName val="Code_0215"/>
      <sheetName val="Code_0315"/>
      <sheetName val="Code_0415"/>
      <sheetName val="Code_0515"/>
      <sheetName val="Code_0615"/>
      <sheetName val="Code_0715"/>
      <sheetName val="Code_0915"/>
      <sheetName val="Velocity_Check24"/>
      <sheetName val="WBM_20624"/>
      <sheetName val="Ext_Boq13916"/>
      <sheetName val="cost_116"/>
      <sheetName val="Code_0216"/>
      <sheetName val="Code_0316"/>
      <sheetName val="Code_0416"/>
      <sheetName val="Code_0516"/>
      <sheetName val="Code_0616"/>
      <sheetName val="Code_0716"/>
      <sheetName val="Code_0916"/>
      <sheetName val="Velocity_Check26"/>
      <sheetName val="WBM_20626"/>
      <sheetName val="Ext_Boq13918"/>
      <sheetName val="cost_118"/>
      <sheetName val="Code_0218"/>
      <sheetName val="Code_0318"/>
      <sheetName val="Code_0418"/>
      <sheetName val="Code_0518"/>
      <sheetName val="Code_0618"/>
      <sheetName val="Code_0718"/>
      <sheetName val="Code_0918"/>
      <sheetName val="Velocity_Check27"/>
      <sheetName val="WBM_20627"/>
      <sheetName val="Ext_Boq13919"/>
      <sheetName val="cost_119"/>
      <sheetName val="Code_0219"/>
      <sheetName val="Code_0319"/>
      <sheetName val="Code_0419"/>
      <sheetName val="Code_0519"/>
      <sheetName val="Code_0619"/>
      <sheetName val="Code_0719"/>
      <sheetName val="Code_0919"/>
      <sheetName val="Velocity_Check28"/>
      <sheetName val="WBM_20628"/>
      <sheetName val="Ext_Boq13920"/>
      <sheetName val="cost_120"/>
      <sheetName val="Code_0220"/>
      <sheetName val="Code_0320"/>
      <sheetName val="Code_0420"/>
      <sheetName val="Code_0520"/>
      <sheetName val="Code_0620"/>
      <sheetName val="Code_0720"/>
      <sheetName val="Code_0920"/>
      <sheetName val="Velocity_Check29"/>
      <sheetName val="WBM_20629"/>
      <sheetName val="Ext_Boq13921"/>
      <sheetName val="cost_121"/>
      <sheetName val="Code_0221"/>
      <sheetName val="Code_0321"/>
      <sheetName val="Code_0421"/>
      <sheetName val="Code_0521"/>
      <sheetName val="Code_0621"/>
      <sheetName val="Code_0721"/>
      <sheetName val="Code_0921"/>
      <sheetName val="Velocity_Check33"/>
      <sheetName val="WBM_20633"/>
      <sheetName val="Ext_Boq13925"/>
      <sheetName val="cost_125"/>
      <sheetName val="Code_0225"/>
      <sheetName val="Code_0325"/>
      <sheetName val="Code_0425"/>
      <sheetName val="Code_0525"/>
      <sheetName val="Code_0625"/>
      <sheetName val="Code_0725"/>
      <sheetName val="Code_0925"/>
      <sheetName val="Velocity_Check32"/>
      <sheetName val="WBM_20632"/>
      <sheetName val="Ext_Boq13924"/>
      <sheetName val="cost_124"/>
      <sheetName val="Code_0224"/>
      <sheetName val="Code_0324"/>
      <sheetName val="Code_0424"/>
      <sheetName val="Code_0524"/>
      <sheetName val="Code_0624"/>
      <sheetName val="Code_0724"/>
      <sheetName val="Code_0924"/>
      <sheetName val="Velocity_Check31"/>
      <sheetName val="WBM_20631"/>
      <sheetName val="Ext_Boq13923"/>
      <sheetName val="cost_123"/>
      <sheetName val="Code_0223"/>
      <sheetName val="Code_0323"/>
      <sheetName val="Code_0423"/>
      <sheetName val="Code_0523"/>
      <sheetName val="Code_0623"/>
      <sheetName val="Code_0723"/>
      <sheetName val="Code_0923"/>
      <sheetName val="Velocity_Check34"/>
      <sheetName val="WBM_20634"/>
      <sheetName val="Ext_Boq13926"/>
      <sheetName val="cost_126"/>
      <sheetName val="Code_0226"/>
      <sheetName val="Code_0326"/>
      <sheetName val="Code_0426"/>
      <sheetName val="Code_0526"/>
      <sheetName val="Code_0626"/>
      <sheetName val="Code_0726"/>
      <sheetName val="Code_0926"/>
      <sheetName val="Velocity_Check36"/>
      <sheetName val="WBM_20635"/>
      <sheetName val="cost_127"/>
      <sheetName val="B_O_Q_(2)"/>
      <sheetName val="Ext_Boq-1_(2)"/>
      <sheetName val="Abstract_of_Cost"/>
      <sheetName val="Ext_Boq-1"/>
      <sheetName val="B_O_Q_&amp;_Material"/>
      <sheetName val="Ext_Boq13927"/>
      <sheetName val="Code_0227"/>
      <sheetName val="Code_0327"/>
      <sheetName val="Code_0427"/>
      <sheetName val="Code_0527"/>
      <sheetName val="Code_0627"/>
      <sheetName val="Code_0727"/>
      <sheetName val="Code_0927"/>
    </sheetNames>
    <sheetDataSet>
      <sheetData sheetId="0">
        <row r="24">
          <cell r="F24">
            <v>1</v>
          </cell>
        </row>
      </sheetData>
      <sheetData sheetId="1">
        <row r="24">
          <cell r="F24">
            <v>1</v>
          </cell>
        </row>
      </sheetData>
      <sheetData sheetId="2">
        <row r="24">
          <cell r="F24">
            <v>1</v>
          </cell>
        </row>
      </sheetData>
      <sheetData sheetId="3">
        <row r="24">
          <cell r="F24">
            <v>1</v>
          </cell>
        </row>
      </sheetData>
      <sheetData sheetId="4">
        <row r="24">
          <cell r="F24">
            <v>1</v>
          </cell>
        </row>
      </sheetData>
      <sheetData sheetId="5" refreshError="1">
        <row r="24">
          <cell r="F24">
            <v>1</v>
          </cell>
        </row>
        <row r="25">
          <cell r="F25">
            <v>0.15</v>
          </cell>
        </row>
      </sheetData>
      <sheetData sheetId="6"/>
      <sheetData sheetId="7"/>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refreshError="1"/>
      <sheetData sheetId="104" refreshError="1"/>
      <sheetData sheetId="105" refreshError="1"/>
      <sheetData sheetId="106" refreshError="1"/>
      <sheetData sheetId="107" refreshError="1"/>
      <sheetData sheetId="108" refreshError="1"/>
      <sheetData sheetId="109"/>
      <sheetData sheetId="110"/>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Estimate (MRS)"/>
      <sheetName val="Cost Estimate (NON-MRS)"/>
      <sheetName val="Backup (Dist. Net work)"/>
      <sheetName val="Sheet1"/>
    </sheetNames>
    <sheetDataSet>
      <sheetData sheetId="0" refreshError="1"/>
      <sheetData sheetId="1" refreshError="1"/>
      <sheetData sheetId="2" refreshError="1">
        <row r="7">
          <cell r="K7" t="str">
            <v>Pipe Internal dia(Inches)</v>
          </cell>
          <cell r="L7" t="str">
            <v>Pipe Internal dia(mm)</v>
          </cell>
          <cell r="M7" t="str">
            <v>wall thickness(mm)</v>
          </cell>
          <cell r="N7" t="str">
            <v>Pipe Outer dia(m)</v>
          </cell>
          <cell r="O7" t="str">
            <v>Length</v>
          </cell>
          <cell r="P7" t="str">
            <v>Tee</v>
          </cell>
          <cell r="Q7" t="str">
            <v>Bend</v>
          </cell>
          <cell r="R7" t="str">
            <v>Reducer</v>
          </cell>
          <cell r="S7" t="str">
            <v>Socket</v>
          </cell>
          <cell r="T7" t="str">
            <v>SV</v>
          </cell>
          <cell r="U7" t="str">
            <v>WO</v>
          </cell>
          <cell r="V7" t="str">
            <v>AV</v>
          </cell>
          <cell r="W7" t="str">
            <v>FH</v>
          </cell>
        </row>
        <row r="8">
          <cell r="K8" t="str">
            <v>3" (75 mm)  i/d</v>
          </cell>
          <cell r="L8">
            <v>75</v>
          </cell>
        </row>
        <row r="9">
          <cell r="K9" t="str">
            <v>4" (100 mm)  i/d</v>
          </cell>
          <cell r="L9">
            <v>100</v>
          </cell>
          <cell r="M9">
            <v>4</v>
          </cell>
          <cell r="N9">
            <v>0.11</v>
          </cell>
          <cell r="O9">
            <v>3755</v>
          </cell>
          <cell r="P9">
            <v>6</v>
          </cell>
          <cell r="Q9">
            <v>9</v>
          </cell>
          <cell r="R9">
            <v>0</v>
          </cell>
          <cell r="S9">
            <v>626</v>
          </cell>
          <cell r="T9">
            <v>3</v>
          </cell>
          <cell r="U9">
            <v>0</v>
          </cell>
          <cell r="V9">
            <v>0</v>
          </cell>
          <cell r="W9">
            <v>0</v>
          </cell>
        </row>
        <row r="10">
          <cell r="K10" t="str">
            <v>6" (150 mm)  i/d</v>
          </cell>
          <cell r="L10">
            <v>150</v>
          </cell>
          <cell r="M10">
            <v>5.2</v>
          </cell>
          <cell r="N10">
            <v>0.16</v>
          </cell>
          <cell r="O10">
            <v>25910</v>
          </cell>
          <cell r="P10">
            <v>132</v>
          </cell>
          <cell r="Q10">
            <v>51</v>
          </cell>
          <cell r="R10">
            <v>19</v>
          </cell>
          <cell r="S10">
            <v>4318</v>
          </cell>
          <cell r="T10">
            <v>1</v>
          </cell>
          <cell r="U10">
            <v>0</v>
          </cell>
          <cell r="V10">
            <v>0</v>
          </cell>
          <cell r="W10">
            <v>4</v>
          </cell>
        </row>
        <row r="11">
          <cell r="K11" t="str">
            <v>8" (200 mm)  i/d</v>
          </cell>
          <cell r="L11">
            <v>200</v>
          </cell>
          <cell r="M11">
            <v>6.1</v>
          </cell>
          <cell r="N11">
            <v>0.21</v>
          </cell>
          <cell r="O11">
            <v>1553</v>
          </cell>
          <cell r="P11">
            <v>0</v>
          </cell>
          <cell r="Q11">
            <v>12</v>
          </cell>
          <cell r="R11">
            <v>2</v>
          </cell>
          <cell r="S11">
            <v>259</v>
          </cell>
          <cell r="T11">
            <v>1</v>
          </cell>
          <cell r="U11">
            <v>0</v>
          </cell>
          <cell r="V11">
            <v>0</v>
          </cell>
          <cell r="W11">
            <v>0</v>
          </cell>
        </row>
        <row r="12">
          <cell r="K12" t="str">
            <v>10" (250 mm)  i/d</v>
          </cell>
          <cell r="L12">
            <v>250</v>
          </cell>
          <cell r="M12">
            <v>7.5</v>
          </cell>
          <cell r="N12">
            <v>0.27</v>
          </cell>
          <cell r="O12">
            <v>1374</v>
          </cell>
          <cell r="P12">
            <v>11</v>
          </cell>
          <cell r="Q12">
            <v>4</v>
          </cell>
          <cell r="R12">
            <v>1</v>
          </cell>
          <cell r="S12">
            <v>229</v>
          </cell>
          <cell r="T12">
            <v>1</v>
          </cell>
          <cell r="U12">
            <v>0</v>
          </cell>
          <cell r="V12">
            <v>0</v>
          </cell>
          <cell r="W12">
            <v>0</v>
          </cell>
        </row>
        <row r="13">
          <cell r="K13" t="str">
            <v>12" (300 mm)  i/d</v>
          </cell>
          <cell r="L13">
            <v>300</v>
          </cell>
          <cell r="M13">
            <v>8.8000000000000007</v>
          </cell>
          <cell r="N13">
            <v>0.32</v>
          </cell>
          <cell r="O13">
            <v>20985</v>
          </cell>
          <cell r="P13">
            <v>136</v>
          </cell>
          <cell r="Q13">
            <v>31</v>
          </cell>
          <cell r="R13">
            <v>14</v>
          </cell>
          <cell r="S13">
            <v>3498</v>
          </cell>
          <cell r="T13">
            <v>8</v>
          </cell>
          <cell r="U13">
            <v>2</v>
          </cell>
          <cell r="V13">
            <v>3</v>
          </cell>
          <cell r="W13">
            <v>1</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A763A-64BD-4744-9D54-33E0CE88206E}">
  <sheetPr>
    <tabColor rgb="FF0070C0"/>
  </sheetPr>
  <dimension ref="A1:F137"/>
  <sheetViews>
    <sheetView tabSelected="1" zoomScaleNormal="100" zoomScaleSheetLayoutView="100" workbookViewId="0">
      <selection activeCell="C8" sqref="C8"/>
    </sheetView>
  </sheetViews>
  <sheetFormatPr defaultRowHeight="13.8" x14ac:dyDescent="0.25"/>
  <cols>
    <col min="1" max="1" width="11" style="84" customWidth="1"/>
    <col min="2" max="2" width="11" style="170" customWidth="1"/>
    <col min="3" max="3" width="71.44140625" style="93" customWidth="1"/>
    <col min="4" max="4" width="25.88671875" style="97" customWidth="1"/>
    <col min="5" max="5" width="19.6640625" style="84" hidden="1" customWidth="1"/>
    <col min="6" max="6" width="0" style="84" hidden="1" customWidth="1"/>
    <col min="7" max="258" width="8.88671875" style="84"/>
    <col min="259" max="259" width="7.5546875" style="84" customWidth="1"/>
    <col min="260" max="260" width="71.44140625" style="84" customWidth="1"/>
    <col min="261" max="261" width="19.6640625" style="84" customWidth="1"/>
    <col min="262" max="514" width="8.88671875" style="84"/>
    <col min="515" max="515" width="7.5546875" style="84" customWidth="1"/>
    <col min="516" max="516" width="71.44140625" style="84" customWidth="1"/>
    <col min="517" max="517" width="19.6640625" style="84" customWidth="1"/>
    <col min="518" max="770" width="8.88671875" style="84"/>
    <col min="771" max="771" width="7.5546875" style="84" customWidth="1"/>
    <col min="772" max="772" width="71.44140625" style="84" customWidth="1"/>
    <col min="773" max="773" width="19.6640625" style="84" customWidth="1"/>
    <col min="774" max="1026" width="8.88671875" style="84"/>
    <col min="1027" max="1027" width="7.5546875" style="84" customWidth="1"/>
    <col min="1028" max="1028" width="71.44140625" style="84" customWidth="1"/>
    <col min="1029" max="1029" width="19.6640625" style="84" customWidth="1"/>
    <col min="1030" max="1282" width="8.88671875" style="84"/>
    <col min="1283" max="1283" width="7.5546875" style="84" customWidth="1"/>
    <col min="1284" max="1284" width="71.44140625" style="84" customWidth="1"/>
    <col min="1285" max="1285" width="19.6640625" style="84" customWidth="1"/>
    <col min="1286" max="1538" width="8.88671875" style="84"/>
    <col min="1539" max="1539" width="7.5546875" style="84" customWidth="1"/>
    <col min="1540" max="1540" width="71.44140625" style="84" customWidth="1"/>
    <col min="1541" max="1541" width="19.6640625" style="84" customWidth="1"/>
    <col min="1542" max="1794" width="8.88671875" style="84"/>
    <col min="1795" max="1795" width="7.5546875" style="84" customWidth="1"/>
    <col min="1796" max="1796" width="71.44140625" style="84" customWidth="1"/>
    <col min="1797" max="1797" width="19.6640625" style="84" customWidth="1"/>
    <col min="1798" max="2050" width="8.88671875" style="84"/>
    <col min="2051" max="2051" width="7.5546875" style="84" customWidth="1"/>
    <col min="2052" max="2052" width="71.44140625" style="84" customWidth="1"/>
    <col min="2053" max="2053" width="19.6640625" style="84" customWidth="1"/>
    <col min="2054" max="2306" width="8.88671875" style="84"/>
    <col min="2307" max="2307" width="7.5546875" style="84" customWidth="1"/>
    <col min="2308" max="2308" width="71.44140625" style="84" customWidth="1"/>
    <col min="2309" max="2309" width="19.6640625" style="84" customWidth="1"/>
    <col min="2310" max="2562" width="8.88671875" style="84"/>
    <col min="2563" max="2563" width="7.5546875" style="84" customWidth="1"/>
    <col min="2564" max="2564" width="71.44140625" style="84" customWidth="1"/>
    <col min="2565" max="2565" width="19.6640625" style="84" customWidth="1"/>
    <col min="2566" max="2818" width="8.88671875" style="84"/>
    <col min="2819" max="2819" width="7.5546875" style="84" customWidth="1"/>
    <col min="2820" max="2820" width="71.44140625" style="84" customWidth="1"/>
    <col min="2821" max="2821" width="19.6640625" style="84" customWidth="1"/>
    <col min="2822" max="3074" width="8.88671875" style="84"/>
    <col min="3075" max="3075" width="7.5546875" style="84" customWidth="1"/>
    <col min="3076" max="3076" width="71.44140625" style="84" customWidth="1"/>
    <col min="3077" max="3077" width="19.6640625" style="84" customWidth="1"/>
    <col min="3078" max="3330" width="8.88671875" style="84"/>
    <col min="3331" max="3331" width="7.5546875" style="84" customWidth="1"/>
    <col min="3332" max="3332" width="71.44140625" style="84" customWidth="1"/>
    <col min="3333" max="3333" width="19.6640625" style="84" customWidth="1"/>
    <col min="3334" max="3586" width="8.88671875" style="84"/>
    <col min="3587" max="3587" width="7.5546875" style="84" customWidth="1"/>
    <col min="3588" max="3588" width="71.44140625" style="84" customWidth="1"/>
    <col min="3589" max="3589" width="19.6640625" style="84" customWidth="1"/>
    <col min="3590" max="3842" width="8.88671875" style="84"/>
    <col min="3843" max="3843" width="7.5546875" style="84" customWidth="1"/>
    <col min="3844" max="3844" width="71.44140625" style="84" customWidth="1"/>
    <col min="3845" max="3845" width="19.6640625" style="84" customWidth="1"/>
    <col min="3846" max="4098" width="8.88671875" style="84"/>
    <col min="4099" max="4099" width="7.5546875" style="84" customWidth="1"/>
    <col min="4100" max="4100" width="71.44140625" style="84" customWidth="1"/>
    <col min="4101" max="4101" width="19.6640625" style="84" customWidth="1"/>
    <col min="4102" max="4354" width="8.88671875" style="84"/>
    <col min="4355" max="4355" width="7.5546875" style="84" customWidth="1"/>
    <col min="4356" max="4356" width="71.44140625" style="84" customWidth="1"/>
    <col min="4357" max="4357" width="19.6640625" style="84" customWidth="1"/>
    <col min="4358" max="4610" width="8.88671875" style="84"/>
    <col min="4611" max="4611" width="7.5546875" style="84" customWidth="1"/>
    <col min="4612" max="4612" width="71.44140625" style="84" customWidth="1"/>
    <col min="4613" max="4613" width="19.6640625" style="84" customWidth="1"/>
    <col min="4614" max="4866" width="8.88671875" style="84"/>
    <col min="4867" max="4867" width="7.5546875" style="84" customWidth="1"/>
    <col min="4868" max="4868" width="71.44140625" style="84" customWidth="1"/>
    <col min="4869" max="4869" width="19.6640625" style="84" customWidth="1"/>
    <col min="4870" max="5122" width="8.88671875" style="84"/>
    <col min="5123" max="5123" width="7.5546875" style="84" customWidth="1"/>
    <col min="5124" max="5124" width="71.44140625" style="84" customWidth="1"/>
    <col min="5125" max="5125" width="19.6640625" style="84" customWidth="1"/>
    <col min="5126" max="5378" width="8.88671875" style="84"/>
    <col min="5379" max="5379" width="7.5546875" style="84" customWidth="1"/>
    <col min="5380" max="5380" width="71.44140625" style="84" customWidth="1"/>
    <col min="5381" max="5381" width="19.6640625" style="84" customWidth="1"/>
    <col min="5382" max="5634" width="8.88671875" style="84"/>
    <col min="5635" max="5635" width="7.5546875" style="84" customWidth="1"/>
    <col min="5636" max="5636" width="71.44140625" style="84" customWidth="1"/>
    <col min="5637" max="5637" width="19.6640625" style="84" customWidth="1"/>
    <col min="5638" max="5890" width="8.88671875" style="84"/>
    <col min="5891" max="5891" width="7.5546875" style="84" customWidth="1"/>
    <col min="5892" max="5892" width="71.44140625" style="84" customWidth="1"/>
    <col min="5893" max="5893" width="19.6640625" style="84" customWidth="1"/>
    <col min="5894" max="6146" width="8.88671875" style="84"/>
    <col min="6147" max="6147" width="7.5546875" style="84" customWidth="1"/>
    <col min="6148" max="6148" width="71.44140625" style="84" customWidth="1"/>
    <col min="6149" max="6149" width="19.6640625" style="84" customWidth="1"/>
    <col min="6150" max="6402" width="8.88671875" style="84"/>
    <col min="6403" max="6403" width="7.5546875" style="84" customWidth="1"/>
    <col min="6404" max="6404" width="71.44140625" style="84" customWidth="1"/>
    <col min="6405" max="6405" width="19.6640625" style="84" customWidth="1"/>
    <col min="6406" max="6658" width="8.88671875" style="84"/>
    <col min="6659" max="6659" width="7.5546875" style="84" customWidth="1"/>
    <col min="6660" max="6660" width="71.44140625" style="84" customWidth="1"/>
    <col min="6661" max="6661" width="19.6640625" style="84" customWidth="1"/>
    <col min="6662" max="6914" width="8.88671875" style="84"/>
    <col min="6915" max="6915" width="7.5546875" style="84" customWidth="1"/>
    <col min="6916" max="6916" width="71.44140625" style="84" customWidth="1"/>
    <col min="6917" max="6917" width="19.6640625" style="84" customWidth="1"/>
    <col min="6918" max="7170" width="8.88671875" style="84"/>
    <col min="7171" max="7171" width="7.5546875" style="84" customWidth="1"/>
    <col min="7172" max="7172" width="71.44140625" style="84" customWidth="1"/>
    <col min="7173" max="7173" width="19.6640625" style="84" customWidth="1"/>
    <col min="7174" max="7426" width="8.88671875" style="84"/>
    <col min="7427" max="7427" width="7.5546875" style="84" customWidth="1"/>
    <col min="7428" max="7428" width="71.44140625" style="84" customWidth="1"/>
    <col min="7429" max="7429" width="19.6640625" style="84" customWidth="1"/>
    <col min="7430" max="7682" width="8.88671875" style="84"/>
    <col min="7683" max="7683" width="7.5546875" style="84" customWidth="1"/>
    <col min="7684" max="7684" width="71.44140625" style="84" customWidth="1"/>
    <col min="7685" max="7685" width="19.6640625" style="84" customWidth="1"/>
    <col min="7686" max="7938" width="8.88671875" style="84"/>
    <col min="7939" max="7939" width="7.5546875" style="84" customWidth="1"/>
    <col min="7940" max="7940" width="71.44140625" style="84" customWidth="1"/>
    <col min="7941" max="7941" width="19.6640625" style="84" customWidth="1"/>
    <col min="7942" max="8194" width="8.88671875" style="84"/>
    <col min="8195" max="8195" width="7.5546875" style="84" customWidth="1"/>
    <col min="8196" max="8196" width="71.44140625" style="84" customWidth="1"/>
    <col min="8197" max="8197" width="19.6640625" style="84" customWidth="1"/>
    <col min="8198" max="8450" width="8.88671875" style="84"/>
    <col min="8451" max="8451" width="7.5546875" style="84" customWidth="1"/>
    <col min="8452" max="8452" width="71.44140625" style="84" customWidth="1"/>
    <col min="8453" max="8453" width="19.6640625" style="84" customWidth="1"/>
    <col min="8454" max="8706" width="8.88671875" style="84"/>
    <col min="8707" max="8707" width="7.5546875" style="84" customWidth="1"/>
    <col min="8708" max="8708" width="71.44140625" style="84" customWidth="1"/>
    <col min="8709" max="8709" width="19.6640625" style="84" customWidth="1"/>
    <col min="8710" max="8962" width="8.88671875" style="84"/>
    <col min="8963" max="8963" width="7.5546875" style="84" customWidth="1"/>
    <col min="8964" max="8964" width="71.44140625" style="84" customWidth="1"/>
    <col min="8965" max="8965" width="19.6640625" style="84" customWidth="1"/>
    <col min="8966" max="9218" width="8.88671875" style="84"/>
    <col min="9219" max="9219" width="7.5546875" style="84" customWidth="1"/>
    <col min="9220" max="9220" width="71.44140625" style="84" customWidth="1"/>
    <col min="9221" max="9221" width="19.6640625" style="84" customWidth="1"/>
    <col min="9222" max="9474" width="8.88671875" style="84"/>
    <col min="9475" max="9475" width="7.5546875" style="84" customWidth="1"/>
    <col min="9476" max="9476" width="71.44140625" style="84" customWidth="1"/>
    <col min="9477" max="9477" width="19.6640625" style="84" customWidth="1"/>
    <col min="9478" max="9730" width="8.88671875" style="84"/>
    <col min="9731" max="9731" width="7.5546875" style="84" customWidth="1"/>
    <col min="9732" max="9732" width="71.44140625" style="84" customWidth="1"/>
    <col min="9733" max="9733" width="19.6640625" style="84" customWidth="1"/>
    <col min="9734" max="9986" width="8.88671875" style="84"/>
    <col min="9987" max="9987" width="7.5546875" style="84" customWidth="1"/>
    <col min="9988" max="9988" width="71.44140625" style="84" customWidth="1"/>
    <col min="9989" max="9989" width="19.6640625" style="84" customWidth="1"/>
    <col min="9990" max="10242" width="8.88671875" style="84"/>
    <col min="10243" max="10243" width="7.5546875" style="84" customWidth="1"/>
    <col min="10244" max="10244" width="71.44140625" style="84" customWidth="1"/>
    <col min="10245" max="10245" width="19.6640625" style="84" customWidth="1"/>
    <col min="10246" max="10498" width="8.88671875" style="84"/>
    <col min="10499" max="10499" width="7.5546875" style="84" customWidth="1"/>
    <col min="10500" max="10500" width="71.44140625" style="84" customWidth="1"/>
    <col min="10501" max="10501" width="19.6640625" style="84" customWidth="1"/>
    <col min="10502" max="10754" width="8.88671875" style="84"/>
    <col min="10755" max="10755" width="7.5546875" style="84" customWidth="1"/>
    <col min="10756" max="10756" width="71.44140625" style="84" customWidth="1"/>
    <col min="10757" max="10757" width="19.6640625" style="84" customWidth="1"/>
    <col min="10758" max="11010" width="8.88671875" style="84"/>
    <col min="11011" max="11011" width="7.5546875" style="84" customWidth="1"/>
    <col min="11012" max="11012" width="71.44140625" style="84" customWidth="1"/>
    <col min="11013" max="11013" width="19.6640625" style="84" customWidth="1"/>
    <col min="11014" max="11266" width="8.88671875" style="84"/>
    <col min="11267" max="11267" width="7.5546875" style="84" customWidth="1"/>
    <col min="11268" max="11268" width="71.44140625" style="84" customWidth="1"/>
    <col min="11269" max="11269" width="19.6640625" style="84" customWidth="1"/>
    <col min="11270" max="11522" width="8.88671875" style="84"/>
    <col min="11523" max="11523" width="7.5546875" style="84" customWidth="1"/>
    <col min="11524" max="11524" width="71.44140625" style="84" customWidth="1"/>
    <col min="11525" max="11525" width="19.6640625" style="84" customWidth="1"/>
    <col min="11526" max="11778" width="8.88671875" style="84"/>
    <col min="11779" max="11779" width="7.5546875" style="84" customWidth="1"/>
    <col min="11780" max="11780" width="71.44140625" style="84" customWidth="1"/>
    <col min="11781" max="11781" width="19.6640625" style="84" customWidth="1"/>
    <col min="11782" max="12034" width="8.88671875" style="84"/>
    <col min="12035" max="12035" width="7.5546875" style="84" customWidth="1"/>
    <col min="12036" max="12036" width="71.44140625" style="84" customWidth="1"/>
    <col min="12037" max="12037" width="19.6640625" style="84" customWidth="1"/>
    <col min="12038" max="12290" width="8.88671875" style="84"/>
    <col min="12291" max="12291" width="7.5546875" style="84" customWidth="1"/>
    <col min="12292" max="12292" width="71.44140625" style="84" customWidth="1"/>
    <col min="12293" max="12293" width="19.6640625" style="84" customWidth="1"/>
    <col min="12294" max="12546" width="8.88671875" style="84"/>
    <col min="12547" max="12547" width="7.5546875" style="84" customWidth="1"/>
    <col min="12548" max="12548" width="71.44140625" style="84" customWidth="1"/>
    <col min="12549" max="12549" width="19.6640625" style="84" customWidth="1"/>
    <col min="12550" max="12802" width="8.88671875" style="84"/>
    <col min="12803" max="12803" width="7.5546875" style="84" customWidth="1"/>
    <col min="12804" max="12804" width="71.44140625" style="84" customWidth="1"/>
    <col min="12805" max="12805" width="19.6640625" style="84" customWidth="1"/>
    <col min="12806" max="13058" width="8.88671875" style="84"/>
    <col min="13059" max="13059" width="7.5546875" style="84" customWidth="1"/>
    <col min="13060" max="13060" width="71.44140625" style="84" customWidth="1"/>
    <col min="13061" max="13061" width="19.6640625" style="84" customWidth="1"/>
    <col min="13062" max="13314" width="8.88671875" style="84"/>
    <col min="13315" max="13315" width="7.5546875" style="84" customWidth="1"/>
    <col min="13316" max="13316" width="71.44140625" style="84" customWidth="1"/>
    <col min="13317" max="13317" width="19.6640625" style="84" customWidth="1"/>
    <col min="13318" max="13570" width="8.88671875" style="84"/>
    <col min="13571" max="13571" width="7.5546875" style="84" customWidth="1"/>
    <col min="13572" max="13572" width="71.44140625" style="84" customWidth="1"/>
    <col min="13573" max="13573" width="19.6640625" style="84" customWidth="1"/>
    <col min="13574" max="13826" width="8.88671875" style="84"/>
    <col min="13827" max="13827" width="7.5546875" style="84" customWidth="1"/>
    <col min="13828" max="13828" width="71.44140625" style="84" customWidth="1"/>
    <col min="13829" max="13829" width="19.6640625" style="84" customWidth="1"/>
    <col min="13830" max="14082" width="8.88671875" style="84"/>
    <col min="14083" max="14083" width="7.5546875" style="84" customWidth="1"/>
    <col min="14084" max="14084" width="71.44140625" style="84" customWidth="1"/>
    <col min="14085" max="14085" width="19.6640625" style="84" customWidth="1"/>
    <col min="14086" max="14338" width="8.88671875" style="84"/>
    <col min="14339" max="14339" width="7.5546875" style="84" customWidth="1"/>
    <col min="14340" max="14340" width="71.44140625" style="84" customWidth="1"/>
    <col min="14341" max="14341" width="19.6640625" style="84" customWidth="1"/>
    <col min="14342" max="14594" width="8.88671875" style="84"/>
    <col min="14595" max="14595" width="7.5546875" style="84" customWidth="1"/>
    <col min="14596" max="14596" width="71.44140625" style="84" customWidth="1"/>
    <col min="14597" max="14597" width="19.6640625" style="84" customWidth="1"/>
    <col min="14598" max="14850" width="8.88671875" style="84"/>
    <col min="14851" max="14851" width="7.5546875" style="84" customWidth="1"/>
    <col min="14852" max="14852" width="71.44140625" style="84" customWidth="1"/>
    <col min="14853" max="14853" width="19.6640625" style="84" customWidth="1"/>
    <col min="14854" max="15106" width="8.88671875" style="84"/>
    <col min="15107" max="15107" width="7.5546875" style="84" customWidth="1"/>
    <col min="15108" max="15108" width="71.44140625" style="84" customWidth="1"/>
    <col min="15109" max="15109" width="19.6640625" style="84" customWidth="1"/>
    <col min="15110" max="15362" width="8.88671875" style="84"/>
    <col min="15363" max="15363" width="7.5546875" style="84" customWidth="1"/>
    <col min="15364" max="15364" width="71.44140625" style="84" customWidth="1"/>
    <col min="15365" max="15365" width="19.6640625" style="84" customWidth="1"/>
    <col min="15366" max="15618" width="8.88671875" style="84"/>
    <col min="15619" max="15619" width="7.5546875" style="84" customWidth="1"/>
    <col min="15620" max="15620" width="71.44140625" style="84" customWidth="1"/>
    <col min="15621" max="15621" width="19.6640625" style="84" customWidth="1"/>
    <col min="15622" max="15874" width="8.88671875" style="84"/>
    <col min="15875" max="15875" width="7.5546875" style="84" customWidth="1"/>
    <col min="15876" max="15876" width="71.44140625" style="84" customWidth="1"/>
    <col min="15877" max="15877" width="19.6640625" style="84" customWidth="1"/>
    <col min="15878" max="16130" width="8.88671875" style="84"/>
    <col min="16131" max="16131" width="7.5546875" style="84" customWidth="1"/>
    <col min="16132" max="16132" width="71.44140625" style="84" customWidth="1"/>
    <col min="16133" max="16133" width="19.6640625" style="84" customWidth="1"/>
    <col min="16134" max="16384" width="8.88671875" style="84"/>
  </cols>
  <sheetData>
    <row r="1" spans="1:6" ht="21" customHeight="1" thickTop="1" x14ac:dyDescent="0.25">
      <c r="A1" s="195" t="s">
        <v>179</v>
      </c>
      <c r="B1" s="195"/>
      <c r="C1" s="195"/>
      <c r="D1" s="195"/>
      <c r="E1" s="108"/>
    </row>
    <row r="2" spans="1:6" ht="45.75" customHeight="1" x14ac:dyDescent="0.25">
      <c r="A2" s="196" t="s">
        <v>180</v>
      </c>
      <c r="B2" s="196"/>
      <c r="C2" s="196"/>
      <c r="D2" s="196"/>
      <c r="E2" s="109"/>
    </row>
    <row r="3" spans="1:6" ht="32.25" customHeight="1" x14ac:dyDescent="0.25">
      <c r="A3" s="197" t="s">
        <v>99</v>
      </c>
      <c r="B3" s="197"/>
      <c r="C3" s="197"/>
      <c r="D3" s="197"/>
      <c r="E3" s="110"/>
    </row>
    <row r="4" spans="1:6" ht="15.75" customHeight="1" x14ac:dyDescent="0.25">
      <c r="A4" s="198"/>
      <c r="B4" s="198"/>
      <c r="C4" s="198"/>
      <c r="D4" s="198"/>
      <c r="E4" s="110"/>
    </row>
    <row r="5" spans="1:6" ht="15.75" customHeight="1" x14ac:dyDescent="0.25">
      <c r="A5" s="196" t="s">
        <v>257</v>
      </c>
      <c r="B5" s="196"/>
      <c r="C5" s="196"/>
      <c r="D5" s="196"/>
      <c r="E5" s="192"/>
    </row>
    <row r="6" spans="1:6" ht="42.6" customHeight="1" x14ac:dyDescent="0.25">
      <c r="A6" s="163" t="s">
        <v>186</v>
      </c>
      <c r="B6" s="163" t="s">
        <v>256</v>
      </c>
      <c r="C6" s="189" t="s">
        <v>0</v>
      </c>
      <c r="D6" s="112" t="s">
        <v>189</v>
      </c>
      <c r="E6" s="164" t="s">
        <v>1</v>
      </c>
      <c r="F6" s="84" t="s">
        <v>161</v>
      </c>
    </row>
    <row r="7" spans="1:6" s="87" customFormat="1" ht="32.25" customHeight="1" x14ac:dyDescent="0.25">
      <c r="A7" s="85" t="s">
        <v>187</v>
      </c>
      <c r="B7" s="85"/>
      <c r="C7" s="88" t="s">
        <v>188</v>
      </c>
      <c r="D7" s="88"/>
      <c r="E7" s="86"/>
    </row>
    <row r="8" spans="1:6" s="87" customFormat="1" ht="32.25" customHeight="1" x14ac:dyDescent="0.25">
      <c r="A8" s="89">
        <v>1</v>
      </c>
      <c r="B8" s="89"/>
      <c r="C8" s="190" t="s">
        <v>241</v>
      </c>
      <c r="D8" s="88"/>
      <c r="E8" s="86"/>
    </row>
    <row r="9" spans="1:6" s="87" customFormat="1" ht="39.75" customHeight="1" x14ac:dyDescent="0.25">
      <c r="A9" s="169" t="s">
        <v>242</v>
      </c>
      <c r="B9" s="89">
        <v>1</v>
      </c>
      <c r="C9" s="168" t="s">
        <v>193</v>
      </c>
      <c r="D9" s="90"/>
      <c r="E9" s="91" t="e">
        <f>'Summary Manyar'!C7</f>
        <v>#REF!</v>
      </c>
      <c r="F9" s="87">
        <v>80</v>
      </c>
    </row>
    <row r="10" spans="1:6" s="87" customFormat="1" ht="39.75" customHeight="1" x14ac:dyDescent="0.25">
      <c r="A10" s="169" t="s">
        <v>243</v>
      </c>
      <c r="B10" s="89">
        <v>2</v>
      </c>
      <c r="C10" s="168" t="s">
        <v>194</v>
      </c>
      <c r="D10" s="90"/>
      <c r="E10" s="91">
        <f>'Summary Manyar'!C8</f>
        <v>0</v>
      </c>
      <c r="F10" s="87">
        <v>80</v>
      </c>
    </row>
    <row r="11" spans="1:6" s="87" customFormat="1" ht="39.75" customHeight="1" x14ac:dyDescent="0.25">
      <c r="A11" s="89">
        <v>2</v>
      </c>
      <c r="B11" s="89">
        <v>3</v>
      </c>
      <c r="C11" s="168" t="s">
        <v>94</v>
      </c>
      <c r="D11" s="90"/>
      <c r="E11" s="91">
        <f>'Summary Gamon Bridge'!C6</f>
        <v>0</v>
      </c>
      <c r="F11" s="87">
        <v>80</v>
      </c>
    </row>
    <row r="12" spans="1:6" s="87" customFormat="1" ht="39.75" customHeight="1" x14ac:dyDescent="0.25">
      <c r="A12" s="89">
        <v>3</v>
      </c>
      <c r="B12" s="89"/>
      <c r="C12" s="190" t="s">
        <v>244</v>
      </c>
      <c r="D12" s="90"/>
      <c r="E12" s="91"/>
    </row>
    <row r="13" spans="1:6" s="87" customFormat="1" ht="39.75" customHeight="1" x14ac:dyDescent="0.25">
      <c r="A13" s="169" t="s">
        <v>242</v>
      </c>
      <c r="B13" s="89">
        <v>4</v>
      </c>
      <c r="C13" s="168" t="s">
        <v>195</v>
      </c>
      <c r="D13" s="90"/>
      <c r="E13" s="91">
        <f>'Summary Ningoali'!C10</f>
        <v>0</v>
      </c>
      <c r="F13" s="87">
        <v>80</v>
      </c>
    </row>
    <row r="14" spans="1:6" s="87" customFormat="1" ht="39.75" customHeight="1" x14ac:dyDescent="0.25">
      <c r="A14" s="169" t="s">
        <v>243</v>
      </c>
      <c r="B14" s="89">
        <v>5</v>
      </c>
      <c r="C14" s="168" t="s">
        <v>196</v>
      </c>
      <c r="D14" s="90"/>
      <c r="E14" s="91">
        <f>'Summary Ningoali'!C11</f>
        <v>0</v>
      </c>
      <c r="F14" s="87">
        <v>80</v>
      </c>
    </row>
    <row r="15" spans="1:6" s="87" customFormat="1" ht="39.75" customHeight="1" x14ac:dyDescent="0.25">
      <c r="A15" s="169" t="s">
        <v>245</v>
      </c>
      <c r="B15" s="89">
        <v>6</v>
      </c>
      <c r="C15" s="168" t="s">
        <v>197</v>
      </c>
      <c r="D15" s="90"/>
      <c r="E15" s="91">
        <f>'Summary Ningoali'!C12</f>
        <v>0</v>
      </c>
      <c r="F15" s="87">
        <v>80</v>
      </c>
    </row>
    <row r="16" spans="1:6" s="87" customFormat="1" ht="39.75" customHeight="1" x14ac:dyDescent="0.25">
      <c r="A16" s="89">
        <v>4</v>
      </c>
      <c r="B16" s="89"/>
      <c r="C16" s="190" t="s">
        <v>247</v>
      </c>
      <c r="D16" s="90"/>
      <c r="E16" s="91"/>
    </row>
    <row r="17" spans="1:6" s="87" customFormat="1" ht="39.75" customHeight="1" x14ac:dyDescent="0.25">
      <c r="A17" s="169" t="s">
        <v>242</v>
      </c>
      <c r="B17" s="89">
        <v>7</v>
      </c>
      <c r="C17" s="168" t="s">
        <v>204</v>
      </c>
      <c r="D17" s="90"/>
      <c r="E17" s="91">
        <f>'Summary Akhunkalay'!C7</f>
        <v>0</v>
      </c>
      <c r="F17" s="87">
        <v>80</v>
      </c>
    </row>
    <row r="18" spans="1:6" s="87" customFormat="1" ht="39.75" customHeight="1" x14ac:dyDescent="0.25">
      <c r="A18" s="169" t="s">
        <v>243</v>
      </c>
      <c r="B18" s="89">
        <v>8</v>
      </c>
      <c r="C18" s="168" t="s">
        <v>205</v>
      </c>
      <c r="D18" s="90"/>
      <c r="E18" s="91">
        <f>'Summary Akhunkalay'!C8</f>
        <v>0</v>
      </c>
      <c r="F18" s="87">
        <v>80</v>
      </c>
    </row>
    <row r="19" spans="1:6" s="87" customFormat="1" ht="39.75" customHeight="1" x14ac:dyDescent="0.25">
      <c r="A19" s="89">
        <v>5</v>
      </c>
      <c r="B19" s="89"/>
      <c r="C19" s="190" t="s">
        <v>248</v>
      </c>
      <c r="D19" s="90"/>
      <c r="E19" s="91"/>
    </row>
    <row r="20" spans="1:6" s="87" customFormat="1" ht="39.75" customHeight="1" x14ac:dyDescent="0.25">
      <c r="A20" s="169" t="s">
        <v>242</v>
      </c>
      <c r="B20" s="89">
        <v>9</v>
      </c>
      <c r="C20" s="168" t="s">
        <v>206</v>
      </c>
      <c r="D20" s="90"/>
      <c r="E20" s="91">
        <f>'Summary Parrai'!C8</f>
        <v>0</v>
      </c>
      <c r="F20" s="87">
        <v>67</v>
      </c>
    </row>
    <row r="21" spans="1:6" s="87" customFormat="1" ht="39.75" customHeight="1" x14ac:dyDescent="0.25">
      <c r="A21" s="169" t="s">
        <v>243</v>
      </c>
      <c r="B21" s="89">
        <v>10</v>
      </c>
      <c r="C21" s="168" t="s">
        <v>207</v>
      </c>
      <c r="D21" s="90"/>
      <c r="E21" s="91">
        <f>'Summary Parrai'!C9</f>
        <v>0</v>
      </c>
      <c r="F21" s="87">
        <v>67</v>
      </c>
    </row>
    <row r="22" spans="1:6" s="87" customFormat="1" ht="39.75" customHeight="1" x14ac:dyDescent="0.25">
      <c r="A22" s="89">
        <v>6</v>
      </c>
      <c r="B22" s="89"/>
      <c r="C22" s="190" t="s">
        <v>249</v>
      </c>
      <c r="D22" s="90"/>
      <c r="E22" s="91"/>
    </row>
    <row r="23" spans="1:6" s="87" customFormat="1" ht="39.75" customHeight="1" x14ac:dyDescent="0.25">
      <c r="A23" s="169" t="s">
        <v>242</v>
      </c>
      <c r="B23" s="89">
        <v>11</v>
      </c>
      <c r="C23" s="168" t="s">
        <v>208</v>
      </c>
      <c r="D23" s="90"/>
      <c r="E23" s="91">
        <f>'Summary Ghalegay'!C7</f>
        <v>0</v>
      </c>
      <c r="F23" s="87">
        <v>65</v>
      </c>
    </row>
    <row r="24" spans="1:6" s="87" customFormat="1" ht="39.75" customHeight="1" x14ac:dyDescent="0.25">
      <c r="A24" s="169" t="s">
        <v>243</v>
      </c>
      <c r="B24" s="89">
        <v>12</v>
      </c>
      <c r="C24" s="168" t="s">
        <v>209</v>
      </c>
      <c r="D24" s="90"/>
      <c r="E24" s="91">
        <f>'Summary Ghalegay'!C8</f>
        <v>0</v>
      </c>
      <c r="F24" s="87">
        <v>65</v>
      </c>
    </row>
    <row r="25" spans="1:6" s="87" customFormat="1" ht="39.75" customHeight="1" x14ac:dyDescent="0.25">
      <c r="A25" s="89">
        <v>7</v>
      </c>
      <c r="B25" s="89"/>
      <c r="C25" s="190" t="s">
        <v>250</v>
      </c>
      <c r="D25" s="90"/>
      <c r="E25" s="91"/>
    </row>
    <row r="26" spans="1:6" s="87" customFormat="1" ht="39.75" customHeight="1" x14ac:dyDescent="0.25">
      <c r="A26" s="169" t="s">
        <v>242</v>
      </c>
      <c r="B26" s="89">
        <v>13</v>
      </c>
      <c r="C26" s="168" t="s">
        <v>210</v>
      </c>
      <c r="D26" s="90"/>
      <c r="E26" s="91">
        <f>'Summary Takhtaband'!C7</f>
        <v>0</v>
      </c>
      <c r="F26" s="87">
        <v>60</v>
      </c>
    </row>
    <row r="27" spans="1:6" s="87" customFormat="1" ht="39.75" customHeight="1" x14ac:dyDescent="0.25">
      <c r="A27" s="169" t="s">
        <v>243</v>
      </c>
      <c r="B27" s="89">
        <v>14</v>
      </c>
      <c r="C27" s="168" t="s">
        <v>211</v>
      </c>
      <c r="D27" s="90"/>
      <c r="E27" s="91">
        <f>'Summary Takhtaband'!C8</f>
        <v>0</v>
      </c>
      <c r="F27" s="87">
        <v>60</v>
      </c>
    </row>
    <row r="28" spans="1:6" s="87" customFormat="1" ht="39.75" customHeight="1" x14ac:dyDescent="0.25">
      <c r="A28" s="89">
        <v>8</v>
      </c>
      <c r="B28" s="89">
        <v>15</v>
      </c>
      <c r="C28" s="168" t="s">
        <v>95</v>
      </c>
      <c r="D28" s="90"/>
      <c r="E28" s="91">
        <f>'Summary Tableeghi Mrkz'!C7</f>
        <v>0</v>
      </c>
      <c r="F28" s="87">
        <v>60</v>
      </c>
    </row>
    <row r="29" spans="1:6" s="87" customFormat="1" ht="39.75" customHeight="1" x14ac:dyDescent="0.25">
      <c r="A29" s="89">
        <v>9</v>
      </c>
      <c r="B29" s="89"/>
      <c r="C29" s="190" t="s">
        <v>251</v>
      </c>
      <c r="D29" s="90"/>
      <c r="E29" s="91"/>
    </row>
    <row r="30" spans="1:6" s="87" customFormat="1" ht="39.75" customHeight="1" x14ac:dyDescent="0.25">
      <c r="A30" s="169" t="s">
        <v>242</v>
      </c>
      <c r="B30" s="89">
        <v>16</v>
      </c>
      <c r="C30" s="168" t="s">
        <v>212</v>
      </c>
      <c r="D30" s="90"/>
      <c r="E30" s="91">
        <f>'Summary Jalawanan'!E7</f>
        <v>0</v>
      </c>
      <c r="F30" s="87">
        <v>60</v>
      </c>
    </row>
    <row r="31" spans="1:6" s="87" customFormat="1" ht="39.75" customHeight="1" x14ac:dyDescent="0.25">
      <c r="A31" s="169" t="s">
        <v>243</v>
      </c>
      <c r="B31" s="89">
        <v>17</v>
      </c>
      <c r="C31" s="168" t="s">
        <v>213</v>
      </c>
      <c r="D31" s="90"/>
      <c r="E31" s="91">
        <f>'Summary Jalawanan'!E8</f>
        <v>0</v>
      </c>
      <c r="F31" s="87">
        <v>60</v>
      </c>
    </row>
    <row r="32" spans="1:6" s="87" customFormat="1" ht="39.75" customHeight="1" x14ac:dyDescent="0.25">
      <c r="A32" s="89">
        <v>10</v>
      </c>
      <c r="B32" s="89">
        <v>18</v>
      </c>
      <c r="C32" s="168" t="s">
        <v>96</v>
      </c>
      <c r="D32" s="90"/>
      <c r="E32" s="91">
        <f>'Summary Hayatabad'!C6</f>
        <v>0</v>
      </c>
      <c r="F32" s="87">
        <v>45</v>
      </c>
    </row>
    <row r="33" spans="1:6" s="87" customFormat="1" ht="39.75" customHeight="1" x14ac:dyDescent="0.25">
      <c r="A33" s="89">
        <v>11</v>
      </c>
      <c r="B33" s="89"/>
      <c r="C33" s="190" t="s">
        <v>252</v>
      </c>
      <c r="D33" s="90"/>
      <c r="E33" s="91"/>
    </row>
    <row r="34" spans="1:6" s="87" customFormat="1" ht="39.75" customHeight="1" x14ac:dyDescent="0.25">
      <c r="A34" s="169" t="s">
        <v>242</v>
      </c>
      <c r="B34" s="89">
        <v>19</v>
      </c>
      <c r="C34" s="168" t="s">
        <v>214</v>
      </c>
      <c r="D34" s="90"/>
      <c r="E34" s="91">
        <f>'Summary Kot'!C7</f>
        <v>0</v>
      </c>
      <c r="F34" s="87">
        <v>40</v>
      </c>
    </row>
    <row r="35" spans="1:6" s="87" customFormat="1" ht="39.75" customHeight="1" x14ac:dyDescent="0.25">
      <c r="A35" s="169" t="s">
        <v>243</v>
      </c>
      <c r="B35" s="89">
        <v>20</v>
      </c>
      <c r="C35" s="168" t="s">
        <v>215</v>
      </c>
      <c r="D35" s="90"/>
      <c r="E35" s="91">
        <f>'Summary Kot'!C8</f>
        <v>0</v>
      </c>
      <c r="F35" s="87">
        <v>40</v>
      </c>
    </row>
    <row r="36" spans="1:6" s="87" customFormat="1" ht="39.75" customHeight="1" x14ac:dyDescent="0.25">
      <c r="A36" s="89">
        <v>12</v>
      </c>
      <c r="B36" s="89"/>
      <c r="C36" s="190" t="s">
        <v>253</v>
      </c>
      <c r="D36" s="90"/>
      <c r="E36" s="91"/>
    </row>
    <row r="37" spans="1:6" s="87" customFormat="1" ht="39.75" customHeight="1" x14ac:dyDescent="0.25">
      <c r="A37" s="169" t="s">
        <v>242</v>
      </c>
      <c r="B37" s="89">
        <v>21</v>
      </c>
      <c r="C37" s="168" t="s">
        <v>216</v>
      </c>
      <c r="D37" s="90"/>
      <c r="E37" s="91">
        <f>'Summary Mamdheri'!C7</f>
        <v>0</v>
      </c>
      <c r="F37" s="87">
        <v>40</v>
      </c>
    </row>
    <row r="38" spans="1:6" s="87" customFormat="1" ht="39.75" customHeight="1" x14ac:dyDescent="0.25">
      <c r="A38" s="169" t="s">
        <v>243</v>
      </c>
      <c r="B38" s="89">
        <v>22</v>
      </c>
      <c r="C38" s="168" t="s">
        <v>217</v>
      </c>
      <c r="D38" s="90"/>
      <c r="E38" s="91">
        <f>'Summary Mamdheri'!C8</f>
        <v>0</v>
      </c>
      <c r="F38" s="87">
        <v>40</v>
      </c>
    </row>
    <row r="39" spans="1:6" s="87" customFormat="1" ht="39.75" customHeight="1" x14ac:dyDescent="0.25">
      <c r="A39" s="89">
        <v>13</v>
      </c>
      <c r="B39" s="89"/>
      <c r="C39" s="190" t="s">
        <v>254</v>
      </c>
      <c r="D39" s="90"/>
      <c r="E39" s="91"/>
    </row>
    <row r="40" spans="1:6" s="87" customFormat="1" ht="39.75" customHeight="1" x14ac:dyDescent="0.25">
      <c r="A40" s="169" t="s">
        <v>242</v>
      </c>
      <c r="B40" s="89">
        <v>23</v>
      </c>
      <c r="C40" s="168" t="s">
        <v>218</v>
      </c>
      <c r="D40" s="90"/>
      <c r="E40" s="91">
        <f>'Summary Kanju'!C7</f>
        <v>0</v>
      </c>
      <c r="F40" s="87">
        <v>40</v>
      </c>
    </row>
    <row r="41" spans="1:6" s="87" customFormat="1" ht="39.75" customHeight="1" x14ac:dyDescent="0.25">
      <c r="A41" s="169" t="s">
        <v>243</v>
      </c>
      <c r="B41" s="89">
        <v>24</v>
      </c>
      <c r="C41" s="168" t="s">
        <v>219</v>
      </c>
      <c r="D41" s="90"/>
      <c r="E41" s="91">
        <f>'Summary Kanju'!C8</f>
        <v>0</v>
      </c>
      <c r="F41" s="87">
        <v>40</v>
      </c>
    </row>
    <row r="42" spans="1:6" s="87" customFormat="1" ht="39.6" x14ac:dyDescent="0.25">
      <c r="A42" s="89">
        <v>14</v>
      </c>
      <c r="B42" s="89">
        <v>25</v>
      </c>
      <c r="C42" s="168" t="s">
        <v>97</v>
      </c>
      <c r="D42" s="90"/>
      <c r="E42" s="91">
        <f>'Summary Dedahara'!C6</f>
        <v>0</v>
      </c>
      <c r="F42" s="87">
        <v>40</v>
      </c>
    </row>
    <row r="43" spans="1:6" s="87" customFormat="1" ht="27.6" x14ac:dyDescent="0.25">
      <c r="A43" s="89">
        <v>15</v>
      </c>
      <c r="B43" s="89"/>
      <c r="C43" s="190" t="s">
        <v>93</v>
      </c>
      <c r="D43" s="90"/>
      <c r="E43" s="91"/>
    </row>
    <row r="44" spans="1:6" s="87" customFormat="1" ht="39.75" customHeight="1" x14ac:dyDescent="0.25">
      <c r="A44" s="169" t="s">
        <v>242</v>
      </c>
      <c r="B44" s="89">
        <v>26</v>
      </c>
      <c r="C44" s="168" t="s">
        <v>93</v>
      </c>
      <c r="D44" s="90"/>
      <c r="E44" s="91">
        <f>'Summary Hazara'!C6</f>
        <v>0</v>
      </c>
      <c r="F44" s="87">
        <v>95</v>
      </c>
    </row>
    <row r="45" spans="1:6" s="87" customFormat="1" ht="39.75" customHeight="1" x14ac:dyDescent="0.25">
      <c r="A45" s="169" t="s">
        <v>243</v>
      </c>
      <c r="B45" s="89">
        <v>27</v>
      </c>
      <c r="C45" s="168" t="s">
        <v>255</v>
      </c>
      <c r="D45" s="90"/>
      <c r="E45" s="91"/>
    </row>
    <row r="46" spans="1:6" s="87" customFormat="1" ht="39.75" customHeight="1" x14ac:dyDescent="0.25">
      <c r="A46" s="194" t="s">
        <v>246</v>
      </c>
      <c r="B46" s="194"/>
      <c r="C46" s="194"/>
      <c r="D46" s="90"/>
      <c r="E46" s="91"/>
    </row>
    <row r="47" spans="1:6" ht="33" customHeight="1" x14ac:dyDescent="0.25">
      <c r="A47" s="102" t="s">
        <v>181</v>
      </c>
      <c r="B47" s="102"/>
      <c r="C47" s="103" t="s">
        <v>182</v>
      </c>
      <c r="D47" s="103"/>
      <c r="E47" s="104"/>
    </row>
    <row r="48" spans="1:6" ht="33" customHeight="1" x14ac:dyDescent="0.25">
      <c r="A48" s="102">
        <v>1</v>
      </c>
      <c r="B48" s="102"/>
      <c r="C48" s="105" t="s">
        <v>183</v>
      </c>
      <c r="D48" s="167">
        <v>3540000</v>
      </c>
      <c r="E48" s="104">
        <v>973500</v>
      </c>
    </row>
    <row r="49" spans="1:5" ht="33" customHeight="1" x14ac:dyDescent="0.25">
      <c r="A49" s="193" t="s">
        <v>184</v>
      </c>
      <c r="B49" s="193"/>
      <c r="C49" s="193"/>
      <c r="D49" s="106"/>
      <c r="E49" s="104"/>
    </row>
    <row r="50" spans="1:5" ht="33" customHeight="1" x14ac:dyDescent="0.25">
      <c r="A50" s="193" t="s">
        <v>185</v>
      </c>
      <c r="B50" s="193"/>
      <c r="C50" s="193"/>
      <c r="D50" s="106"/>
      <c r="E50" s="107"/>
    </row>
    <row r="51" spans="1:5" x14ac:dyDescent="0.25">
      <c r="A51" s="92"/>
      <c r="B51" s="92"/>
      <c r="D51" s="93"/>
    </row>
    <row r="52" spans="1:5" x14ac:dyDescent="0.25">
      <c r="A52" s="94"/>
      <c r="B52" s="92"/>
      <c r="D52" s="93"/>
    </row>
    <row r="53" spans="1:5" x14ac:dyDescent="0.25">
      <c r="A53" s="92"/>
      <c r="B53" s="92"/>
      <c r="D53" s="93"/>
    </row>
    <row r="54" spans="1:5" x14ac:dyDescent="0.25">
      <c r="A54" s="92"/>
      <c r="B54" s="92"/>
      <c r="D54" s="93"/>
    </row>
    <row r="55" spans="1:5" x14ac:dyDescent="0.25">
      <c r="A55" s="92"/>
      <c r="B55" s="92"/>
      <c r="D55" s="93"/>
    </row>
    <row r="56" spans="1:5" x14ac:dyDescent="0.25">
      <c r="A56" s="92"/>
      <c r="B56" s="92"/>
      <c r="D56" s="93"/>
    </row>
    <row r="57" spans="1:5" x14ac:dyDescent="0.25">
      <c r="A57" s="92"/>
      <c r="B57" s="92"/>
      <c r="D57" s="93"/>
    </row>
    <row r="58" spans="1:5" x14ac:dyDescent="0.25">
      <c r="C58" s="152"/>
      <c r="D58" s="84"/>
    </row>
    <row r="59" spans="1:5" x14ac:dyDescent="0.25">
      <c r="C59" s="152"/>
      <c r="D59" s="84"/>
    </row>
    <row r="60" spans="1:5" x14ac:dyDescent="0.25">
      <c r="C60" s="152"/>
      <c r="D60" s="84"/>
    </row>
    <row r="61" spans="1:5" x14ac:dyDescent="0.25">
      <c r="A61" s="95"/>
      <c r="B61" s="171"/>
      <c r="C61" s="153"/>
      <c r="D61" s="95"/>
    </row>
    <row r="62" spans="1:5" x14ac:dyDescent="0.25">
      <c r="A62" s="95"/>
      <c r="B62" s="171"/>
      <c r="C62" s="153"/>
      <c r="D62" s="95"/>
    </row>
    <row r="63" spans="1:5" ht="15.6" x14ac:dyDescent="0.3">
      <c r="A63" s="96"/>
      <c r="B63" s="172"/>
      <c r="C63" s="152"/>
      <c r="D63" s="84"/>
    </row>
    <row r="64" spans="1:5" ht="15.6" x14ac:dyDescent="0.3">
      <c r="A64" s="96"/>
      <c r="B64" s="172"/>
      <c r="C64" s="152"/>
      <c r="D64" s="84"/>
    </row>
    <row r="66" spans="1:4" ht="15.6" x14ac:dyDescent="0.25">
      <c r="A66" s="98"/>
      <c r="B66" s="98"/>
      <c r="C66" s="99"/>
      <c r="D66" s="99"/>
    </row>
    <row r="67" spans="1:4" x14ac:dyDescent="0.25">
      <c r="A67" s="100"/>
      <c r="B67" s="100"/>
      <c r="D67" s="93"/>
    </row>
    <row r="68" spans="1:4" x14ac:dyDescent="0.25">
      <c r="A68" s="100"/>
      <c r="B68" s="100"/>
      <c r="D68" s="93"/>
    </row>
    <row r="69" spans="1:4" x14ac:dyDescent="0.25">
      <c r="A69" s="100"/>
      <c r="B69" s="100"/>
      <c r="D69" s="93"/>
    </row>
    <row r="70" spans="1:4" x14ac:dyDescent="0.25">
      <c r="A70" s="100"/>
      <c r="B70" s="100"/>
      <c r="D70" s="93"/>
    </row>
    <row r="71" spans="1:4" x14ac:dyDescent="0.25">
      <c r="A71" s="100"/>
      <c r="B71" s="100"/>
      <c r="D71" s="93"/>
    </row>
    <row r="72" spans="1:4" x14ac:dyDescent="0.25">
      <c r="A72" s="101"/>
      <c r="B72" s="173"/>
      <c r="C72" s="101"/>
      <c r="D72" s="101"/>
    </row>
    <row r="79" spans="1:4" ht="15.6" x14ac:dyDescent="0.3">
      <c r="A79" s="96"/>
      <c r="B79" s="172"/>
      <c r="C79" s="154"/>
      <c r="D79" s="96"/>
    </row>
    <row r="80" spans="1:4" x14ac:dyDescent="0.25">
      <c r="C80" s="152"/>
      <c r="D80" s="84"/>
    </row>
    <row r="81" spans="1:4" ht="15.6" x14ac:dyDescent="0.25">
      <c r="A81" s="98"/>
      <c r="B81" s="98"/>
      <c r="C81" s="99"/>
      <c r="D81" s="99"/>
    </row>
    <row r="82" spans="1:4" x14ac:dyDescent="0.25">
      <c r="A82" s="100"/>
      <c r="B82" s="100"/>
      <c r="D82" s="93"/>
    </row>
    <row r="83" spans="1:4" x14ac:dyDescent="0.25">
      <c r="A83" s="100"/>
      <c r="B83" s="100"/>
      <c r="D83" s="93"/>
    </row>
    <row r="84" spans="1:4" x14ac:dyDescent="0.25">
      <c r="A84" s="100"/>
      <c r="B84" s="100"/>
      <c r="D84" s="93"/>
    </row>
    <row r="85" spans="1:4" x14ac:dyDescent="0.25">
      <c r="A85" s="100"/>
      <c r="B85" s="100"/>
      <c r="D85" s="93"/>
    </row>
    <row r="86" spans="1:4" x14ac:dyDescent="0.25">
      <c r="A86" s="100"/>
      <c r="B86" s="100"/>
      <c r="D86" s="93"/>
    </row>
    <row r="87" spans="1:4" x14ac:dyDescent="0.25">
      <c r="A87" s="101"/>
      <c r="B87" s="173"/>
      <c r="C87" s="101"/>
      <c r="D87" s="101"/>
    </row>
    <row r="94" spans="1:4" ht="15.6" x14ac:dyDescent="0.3">
      <c r="A94" s="96"/>
      <c r="B94" s="172"/>
      <c r="C94" s="154"/>
      <c r="D94" s="96"/>
    </row>
    <row r="95" spans="1:4" x14ac:dyDescent="0.25">
      <c r="C95" s="152"/>
      <c r="D95" s="84"/>
    </row>
    <row r="97" spans="1:4" ht="15.6" x14ac:dyDescent="0.25">
      <c r="A97" s="98"/>
      <c r="B97" s="98"/>
      <c r="C97" s="99"/>
      <c r="D97" s="99"/>
    </row>
    <row r="98" spans="1:4" x14ac:dyDescent="0.25">
      <c r="A98" s="100"/>
      <c r="B98" s="100"/>
      <c r="D98" s="93"/>
    </row>
    <row r="99" spans="1:4" x14ac:dyDescent="0.25">
      <c r="A99" s="100"/>
      <c r="B99" s="100"/>
      <c r="D99" s="93"/>
    </row>
    <row r="100" spans="1:4" x14ac:dyDescent="0.25">
      <c r="A100" s="100"/>
      <c r="B100" s="100"/>
      <c r="D100" s="93"/>
    </row>
    <row r="101" spans="1:4" x14ac:dyDescent="0.25">
      <c r="A101" s="100"/>
      <c r="B101" s="100"/>
      <c r="D101" s="93"/>
    </row>
    <row r="102" spans="1:4" x14ac:dyDescent="0.25">
      <c r="A102" s="100"/>
      <c r="B102" s="100"/>
      <c r="D102" s="93"/>
    </row>
    <row r="103" spans="1:4" x14ac:dyDescent="0.25">
      <c r="A103" s="101"/>
      <c r="B103" s="173"/>
      <c r="C103" s="101"/>
      <c r="D103" s="101"/>
    </row>
    <row r="112" spans="1:4" ht="15.6" x14ac:dyDescent="0.3">
      <c r="A112" s="96"/>
      <c r="B112" s="172"/>
      <c r="C112" s="154"/>
      <c r="D112" s="96"/>
    </row>
    <row r="113" spans="1:4" x14ac:dyDescent="0.25">
      <c r="C113" s="152"/>
      <c r="D113" s="84"/>
    </row>
    <row r="114" spans="1:4" ht="15.6" x14ac:dyDescent="0.25">
      <c r="A114" s="98"/>
      <c r="B114" s="98"/>
      <c r="C114" s="99"/>
      <c r="D114" s="99"/>
    </row>
    <row r="115" spans="1:4" x14ac:dyDescent="0.25">
      <c r="A115" s="100"/>
      <c r="B115" s="100"/>
      <c r="D115" s="93"/>
    </row>
    <row r="116" spans="1:4" x14ac:dyDescent="0.25">
      <c r="A116" s="100"/>
      <c r="B116" s="100"/>
      <c r="D116" s="93"/>
    </row>
    <row r="117" spans="1:4" x14ac:dyDescent="0.25">
      <c r="A117" s="100"/>
      <c r="B117" s="100"/>
      <c r="D117" s="93"/>
    </row>
    <row r="118" spans="1:4" x14ac:dyDescent="0.25">
      <c r="A118" s="100"/>
      <c r="B118" s="100"/>
      <c r="D118" s="93"/>
    </row>
    <row r="119" spans="1:4" x14ac:dyDescent="0.25">
      <c r="A119" s="100"/>
      <c r="B119" s="100"/>
      <c r="D119" s="93"/>
    </row>
    <row r="120" spans="1:4" x14ac:dyDescent="0.25">
      <c r="A120" s="101"/>
      <c r="B120" s="173"/>
      <c r="C120" s="101"/>
      <c r="D120" s="101"/>
    </row>
    <row r="129" spans="1:4" ht="15.6" x14ac:dyDescent="0.3">
      <c r="A129" s="96"/>
      <c r="B129" s="172"/>
      <c r="C129" s="154"/>
      <c r="D129" s="96"/>
    </row>
    <row r="130" spans="1:4" x14ac:dyDescent="0.25">
      <c r="C130" s="152"/>
      <c r="D130" s="84"/>
    </row>
    <row r="131" spans="1:4" ht="15.6" x14ac:dyDescent="0.25">
      <c r="A131" s="98"/>
      <c r="B131" s="98"/>
      <c r="C131" s="99"/>
      <c r="D131" s="99"/>
    </row>
    <row r="132" spans="1:4" x14ac:dyDescent="0.25">
      <c r="A132" s="100"/>
      <c r="B132" s="100"/>
      <c r="D132" s="93"/>
    </row>
    <row r="133" spans="1:4" x14ac:dyDescent="0.25">
      <c r="A133" s="100"/>
      <c r="B133" s="100"/>
      <c r="D133" s="93"/>
    </row>
    <row r="134" spans="1:4" x14ac:dyDescent="0.25">
      <c r="A134" s="100"/>
      <c r="B134" s="100"/>
      <c r="D134" s="93"/>
    </row>
    <row r="135" spans="1:4" x14ac:dyDescent="0.25">
      <c r="A135" s="100"/>
      <c r="B135" s="100"/>
      <c r="D135" s="93"/>
    </row>
    <row r="136" spans="1:4" x14ac:dyDescent="0.25">
      <c r="A136" s="100"/>
      <c r="B136" s="100"/>
      <c r="D136" s="93"/>
    </row>
    <row r="137" spans="1:4" x14ac:dyDescent="0.25">
      <c r="A137" s="101"/>
      <c r="B137" s="173"/>
      <c r="C137" s="101"/>
      <c r="D137" s="101"/>
    </row>
  </sheetData>
  <mergeCells count="8">
    <mergeCell ref="A50:C50"/>
    <mergeCell ref="A46:C46"/>
    <mergeCell ref="A1:D1"/>
    <mergeCell ref="A2:D2"/>
    <mergeCell ref="A3:D3"/>
    <mergeCell ref="A4:D4"/>
    <mergeCell ref="A5:D5"/>
    <mergeCell ref="A49:C49"/>
  </mergeCells>
  <pageMargins left="0.7" right="0.7" top="0.75" bottom="0.75" header="0.3" footer="0.3"/>
  <pageSetup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C6"/>
  <sheetViews>
    <sheetView view="pageBreakPreview" zoomScale="93" zoomScaleNormal="100" zoomScaleSheetLayoutView="93" workbookViewId="0">
      <selection activeCell="K39" sqref="K39"/>
    </sheetView>
  </sheetViews>
  <sheetFormatPr defaultRowHeight="13.2" x14ac:dyDescent="0.25"/>
  <cols>
    <col min="1" max="1" width="7.6640625" customWidth="1"/>
    <col min="2" max="2" width="21.5546875" customWidth="1"/>
    <col min="3" max="3" width="14.44140625" bestFit="1" customWidth="1"/>
  </cols>
  <sheetData>
    <row r="1" spans="1:3" ht="42" customHeight="1" x14ac:dyDescent="0.25">
      <c r="A1" s="199" t="s">
        <v>99</v>
      </c>
      <c r="B1" s="200"/>
      <c r="C1" s="200"/>
    </row>
    <row r="2" spans="1:3" ht="42" customHeight="1" x14ac:dyDescent="0.25">
      <c r="A2" s="199" t="s">
        <v>104</v>
      </c>
      <c r="B2" s="199"/>
      <c r="C2" s="199"/>
    </row>
    <row r="3" spans="1:3" ht="13.8" thickBot="1" x14ac:dyDescent="0.3">
      <c r="A3" s="199" t="s">
        <v>126</v>
      </c>
      <c r="B3" s="199"/>
      <c r="C3" s="199"/>
    </row>
    <row r="4" spans="1:3" x14ac:dyDescent="0.25">
      <c r="A4" s="1" t="s">
        <v>2</v>
      </c>
      <c r="B4" s="2" t="s">
        <v>0</v>
      </c>
      <c r="C4" s="3" t="s">
        <v>3</v>
      </c>
    </row>
    <row r="5" spans="1:3" x14ac:dyDescent="0.25">
      <c r="A5" s="4">
        <v>1</v>
      </c>
      <c r="B5" s="5" t="s">
        <v>130</v>
      </c>
      <c r="C5" s="6">
        <f>('3 BOQ Gamon Bridge DS'!H12)/10^6</f>
        <v>0</v>
      </c>
    </row>
    <row r="6" spans="1:3" ht="13.8" thickBot="1" x14ac:dyDescent="0.3">
      <c r="A6" s="201" t="s">
        <v>4</v>
      </c>
      <c r="B6" s="202"/>
      <c r="C6" s="7">
        <f>SUM(C5)</f>
        <v>0</v>
      </c>
    </row>
  </sheetData>
  <mergeCells count="4">
    <mergeCell ref="A1:C1"/>
    <mergeCell ref="A2:C2"/>
    <mergeCell ref="A3:C3"/>
    <mergeCell ref="A6:B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9" tint="0.59999389629810485"/>
  </sheetPr>
  <dimension ref="A1:K12"/>
  <sheetViews>
    <sheetView view="pageBreakPreview"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1.6640625" style="113" customWidth="1"/>
    <col min="3" max="3" width="38" style="113" customWidth="1"/>
    <col min="4" max="4" width="6.6640625" style="113" customWidth="1"/>
    <col min="5" max="5" width="12.77734375" style="177" bestFit="1" customWidth="1"/>
    <col min="6" max="6" width="12.5546875" style="113" customWidth="1"/>
    <col min="7" max="7" width="35.88671875"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x14ac:dyDescent="0.25">
      <c r="A1" s="204" t="s">
        <v>98</v>
      </c>
      <c r="B1" s="204"/>
      <c r="C1" s="204"/>
      <c r="D1" s="204"/>
      <c r="E1" s="204"/>
      <c r="F1" s="204"/>
      <c r="G1" s="204"/>
      <c r="H1" s="204"/>
    </row>
    <row r="2" spans="1:11" x14ac:dyDescent="0.25">
      <c r="A2" s="205" t="s">
        <v>104</v>
      </c>
      <c r="B2" s="205"/>
      <c r="C2" s="205"/>
      <c r="D2" s="205"/>
      <c r="E2" s="205"/>
      <c r="F2" s="205"/>
      <c r="G2" s="205"/>
      <c r="H2" s="205"/>
    </row>
    <row r="3" spans="1:11" ht="14.4" thickBot="1" x14ac:dyDescent="0.3">
      <c r="A3" s="207" t="s">
        <v>200</v>
      </c>
      <c r="B3" s="207"/>
      <c r="C3" s="207"/>
      <c r="D3" s="207"/>
      <c r="E3" s="207"/>
      <c r="F3" s="207"/>
      <c r="G3" s="207"/>
      <c r="H3" s="207"/>
    </row>
    <row r="4" spans="1:11" ht="41.4" x14ac:dyDescent="0.25">
      <c r="A4" s="158" t="s">
        <v>6</v>
      </c>
      <c r="B4" s="158" t="s">
        <v>192</v>
      </c>
      <c r="C4" s="159" t="s">
        <v>0</v>
      </c>
      <c r="D4" s="159" t="s">
        <v>7</v>
      </c>
      <c r="E4" s="175" t="s">
        <v>9</v>
      </c>
      <c r="F4" s="112" t="s">
        <v>190</v>
      </c>
      <c r="G4" s="112" t="s">
        <v>191</v>
      </c>
      <c r="H4" s="155" t="s">
        <v>10</v>
      </c>
      <c r="K4" s="118"/>
    </row>
    <row r="5" spans="1:11" ht="55.2" x14ac:dyDescent="0.25">
      <c r="A5" s="122">
        <v>1</v>
      </c>
      <c r="B5" s="122" t="s">
        <v>12</v>
      </c>
      <c r="C5" s="121" t="s">
        <v>13</v>
      </c>
      <c r="D5" s="122" t="s">
        <v>14</v>
      </c>
      <c r="E5" s="174">
        <v>22943.18</v>
      </c>
      <c r="F5" s="124"/>
      <c r="G5" s="124"/>
      <c r="H5" s="156"/>
      <c r="K5" s="118"/>
    </row>
    <row r="6" spans="1:11" ht="41.4" x14ac:dyDescent="0.25">
      <c r="A6" s="122">
        <f>A5+1</f>
        <v>2</v>
      </c>
      <c r="B6" s="122" t="s">
        <v>16</v>
      </c>
      <c r="C6" s="127" t="s">
        <v>17</v>
      </c>
      <c r="D6" s="122" t="s">
        <v>14</v>
      </c>
      <c r="E6" s="174">
        <v>7717.91</v>
      </c>
      <c r="F6" s="124"/>
      <c r="G6" s="124"/>
      <c r="H6" s="156"/>
    </row>
    <row r="7" spans="1:11" ht="41.4" x14ac:dyDescent="0.25">
      <c r="A7" s="122">
        <f t="shared" ref="A7:A11" si="0">A6+1</f>
        <v>3</v>
      </c>
      <c r="B7" s="122" t="s">
        <v>16</v>
      </c>
      <c r="C7" s="127" t="s">
        <v>17</v>
      </c>
      <c r="D7" s="122" t="s">
        <v>14</v>
      </c>
      <c r="E7" s="174">
        <v>16722.150000000001</v>
      </c>
      <c r="F7" s="124"/>
      <c r="G7" s="124"/>
      <c r="H7" s="156"/>
    </row>
    <row r="8" spans="1:11" ht="27.6" x14ac:dyDescent="0.25">
      <c r="A8" s="122">
        <f t="shared" si="0"/>
        <v>4</v>
      </c>
      <c r="B8" s="122" t="s">
        <v>18</v>
      </c>
      <c r="C8" s="127" t="s">
        <v>19</v>
      </c>
      <c r="D8" s="122" t="s">
        <v>20</v>
      </c>
      <c r="E8" s="174">
        <v>74589.899999999994</v>
      </c>
      <c r="F8" s="124"/>
      <c r="G8" s="124"/>
      <c r="H8" s="156"/>
    </row>
    <row r="9" spans="1:11" ht="41.4" x14ac:dyDescent="0.25">
      <c r="A9" s="122">
        <f t="shared" si="0"/>
        <v>5</v>
      </c>
      <c r="B9" s="122" t="s">
        <v>21</v>
      </c>
      <c r="C9" s="127" t="s">
        <v>22</v>
      </c>
      <c r="D9" s="122" t="s">
        <v>14</v>
      </c>
      <c r="E9" s="174">
        <v>85.75</v>
      </c>
      <c r="F9" s="124"/>
      <c r="G9" s="124"/>
      <c r="H9" s="156"/>
    </row>
    <row r="10" spans="1:11" ht="27.6" x14ac:dyDescent="0.25">
      <c r="A10" s="122">
        <f t="shared" si="0"/>
        <v>6</v>
      </c>
      <c r="B10" s="122" t="s">
        <v>30</v>
      </c>
      <c r="C10" s="127" t="s">
        <v>31</v>
      </c>
      <c r="D10" s="122" t="s">
        <v>14</v>
      </c>
      <c r="E10" s="174">
        <v>13765.91</v>
      </c>
      <c r="F10" s="124"/>
      <c r="G10" s="124"/>
      <c r="H10" s="156"/>
    </row>
    <row r="11" spans="1:11" ht="55.2" x14ac:dyDescent="0.25">
      <c r="A11" s="122">
        <f t="shared" si="0"/>
        <v>7</v>
      </c>
      <c r="B11" s="122" t="s">
        <v>32</v>
      </c>
      <c r="C11" s="127" t="s">
        <v>33</v>
      </c>
      <c r="D11" s="122" t="s">
        <v>14</v>
      </c>
      <c r="E11" s="174">
        <v>25726.37</v>
      </c>
      <c r="F11" s="124"/>
      <c r="G11" s="124"/>
      <c r="H11" s="156"/>
    </row>
    <row r="12" spans="1:11" ht="27.6" customHeight="1" thickBot="1" x14ac:dyDescent="0.3">
      <c r="A12" s="203" t="s">
        <v>4</v>
      </c>
      <c r="B12" s="203"/>
      <c r="C12" s="203"/>
      <c r="D12" s="203"/>
      <c r="E12" s="176"/>
      <c r="F12" s="161"/>
      <c r="G12" s="161"/>
      <c r="H12" s="157"/>
    </row>
  </sheetData>
  <mergeCells count="4">
    <mergeCell ref="A1:H1"/>
    <mergeCell ref="A2:H2"/>
    <mergeCell ref="A3:H3"/>
    <mergeCell ref="A12:D12"/>
  </mergeCells>
  <printOptions horizontalCentered="1"/>
  <pageMargins left="0.59055118110236227" right="0.59055118110236227" top="0.59055118110236227" bottom="0.59055118110236227" header="0.11811023622047245" footer="0.11811023622047245"/>
  <pageSetup paperSize="9" scale="9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3:C10"/>
  <sheetViews>
    <sheetView view="pageBreakPreview" topLeftCell="A3" zoomScale="124" zoomScaleNormal="100" zoomScaleSheetLayoutView="124" workbookViewId="0">
      <selection activeCell="C9" sqref="C9"/>
    </sheetView>
  </sheetViews>
  <sheetFormatPr defaultRowHeight="13.2" x14ac:dyDescent="0.25"/>
  <cols>
    <col min="1" max="1" width="5.5546875" bestFit="1" customWidth="1"/>
    <col min="2" max="2" width="23.88671875" customWidth="1"/>
    <col min="3" max="3" width="16.44140625" customWidth="1"/>
  </cols>
  <sheetData>
    <row r="3" spans="1:3" ht="39" customHeight="1" x14ac:dyDescent="0.25">
      <c r="A3" s="199" t="s">
        <v>99</v>
      </c>
      <c r="B3" s="200"/>
      <c r="C3" s="200"/>
    </row>
    <row r="4" spans="1:3" ht="42.75" customHeight="1" x14ac:dyDescent="0.25">
      <c r="A4" s="199" t="s">
        <v>105</v>
      </c>
      <c r="B4" s="199"/>
      <c r="C4" s="199"/>
    </row>
    <row r="5" spans="1:3" ht="13.8" thickBot="1" x14ac:dyDescent="0.3">
      <c r="A5" s="199" t="s">
        <v>126</v>
      </c>
      <c r="B5" s="199"/>
      <c r="C5" s="199"/>
    </row>
    <row r="6" spans="1:3" x14ac:dyDescent="0.25">
      <c r="A6" s="1" t="s">
        <v>2</v>
      </c>
      <c r="B6" s="2" t="s">
        <v>0</v>
      </c>
      <c r="C6" s="3" t="s">
        <v>3</v>
      </c>
    </row>
    <row r="7" spans="1:3" x14ac:dyDescent="0.25">
      <c r="A7" s="71">
        <v>1</v>
      </c>
      <c r="B7" s="5" t="s">
        <v>131</v>
      </c>
      <c r="C7" s="73">
        <f>('4 BOQ Ningoali'!H12)/10^6</f>
        <v>0</v>
      </c>
    </row>
    <row r="8" spans="1:3" x14ac:dyDescent="0.25">
      <c r="A8" s="71">
        <v>2</v>
      </c>
      <c r="B8" s="5" t="s">
        <v>132</v>
      </c>
      <c r="C8" s="73">
        <f>('5 BOQ Delay'!H12)/10^6</f>
        <v>0</v>
      </c>
    </row>
    <row r="9" spans="1:3" x14ac:dyDescent="0.25">
      <c r="A9" s="4">
        <v>2</v>
      </c>
      <c r="B9" s="5" t="s">
        <v>133</v>
      </c>
      <c r="C9" s="74">
        <f>('6 BOQ Bandai'!H12)/10^6</f>
        <v>0</v>
      </c>
    </row>
    <row r="10" spans="1:3" ht="13.8" thickBot="1" x14ac:dyDescent="0.3">
      <c r="A10" s="201" t="s">
        <v>4</v>
      </c>
      <c r="B10" s="202"/>
      <c r="C10" s="74">
        <f>SUM(C7:C9)</f>
        <v>0</v>
      </c>
    </row>
  </sheetData>
  <mergeCells count="4">
    <mergeCell ref="A3:C3"/>
    <mergeCell ref="A4:C4"/>
    <mergeCell ref="A5:C5"/>
    <mergeCell ref="A10:B1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9" tint="0.59999389629810485"/>
  </sheetPr>
  <dimension ref="A1:K12"/>
  <sheetViews>
    <sheetView view="pageBreakPreview"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1.6640625" style="113" customWidth="1"/>
    <col min="3" max="3" width="38" style="113" customWidth="1"/>
    <col min="4" max="4" width="8.109375" style="113" customWidth="1"/>
    <col min="5" max="5" width="9.88671875" style="113" bestFit="1" customWidth="1"/>
    <col min="6" max="6" width="15.5546875" style="113" customWidth="1"/>
    <col min="7" max="7" width="42.5546875"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x14ac:dyDescent="0.25">
      <c r="A1" s="204" t="s">
        <v>98</v>
      </c>
      <c r="B1" s="204"/>
      <c r="C1" s="204"/>
      <c r="D1" s="204"/>
      <c r="E1" s="204"/>
      <c r="F1" s="204"/>
      <c r="G1" s="204"/>
      <c r="H1" s="204"/>
    </row>
    <row r="2" spans="1:11" x14ac:dyDescent="0.25">
      <c r="A2" s="205" t="s">
        <v>105</v>
      </c>
      <c r="B2" s="205"/>
      <c r="C2" s="205"/>
      <c r="D2" s="205"/>
      <c r="E2" s="205"/>
      <c r="F2" s="205"/>
      <c r="G2" s="205"/>
      <c r="H2" s="205"/>
    </row>
    <row r="3" spans="1:11" x14ac:dyDescent="0.25">
      <c r="A3" s="207" t="s">
        <v>201</v>
      </c>
      <c r="B3" s="207"/>
      <c r="C3" s="207"/>
      <c r="D3" s="207"/>
      <c r="E3" s="207"/>
      <c r="F3" s="207"/>
      <c r="G3" s="207"/>
      <c r="H3" s="207"/>
    </row>
    <row r="4" spans="1:11" ht="41.4" x14ac:dyDescent="0.25">
      <c r="A4" s="158" t="s">
        <v>6</v>
      </c>
      <c r="B4" s="158" t="s">
        <v>192</v>
      </c>
      <c r="C4" s="159" t="s">
        <v>0</v>
      </c>
      <c r="D4" s="159" t="s">
        <v>7</v>
      </c>
      <c r="E4" s="159" t="s">
        <v>9</v>
      </c>
      <c r="F4" s="112" t="s">
        <v>190</v>
      </c>
      <c r="G4" s="112" t="s">
        <v>191</v>
      </c>
      <c r="H4" s="159" t="s">
        <v>10</v>
      </c>
      <c r="K4" s="118"/>
    </row>
    <row r="5" spans="1:11" ht="55.2" x14ac:dyDescent="0.25">
      <c r="A5" s="122">
        <v>1</v>
      </c>
      <c r="B5" s="122" t="s">
        <v>12</v>
      </c>
      <c r="C5" s="121" t="s">
        <v>13</v>
      </c>
      <c r="D5" s="122" t="s">
        <v>14</v>
      </c>
      <c r="E5" s="124">
        <v>12728</v>
      </c>
      <c r="F5" s="124"/>
      <c r="G5" s="124"/>
      <c r="H5" s="124"/>
      <c r="K5" s="118"/>
    </row>
    <row r="6" spans="1:11" ht="41.4" x14ac:dyDescent="0.25">
      <c r="A6" s="122">
        <f>A5+1</f>
        <v>2</v>
      </c>
      <c r="B6" s="122" t="s">
        <v>16</v>
      </c>
      <c r="C6" s="127" t="s">
        <v>17</v>
      </c>
      <c r="D6" s="122" t="s">
        <v>14</v>
      </c>
      <c r="E6" s="124">
        <v>1766</v>
      </c>
      <c r="F6" s="124"/>
      <c r="G6" s="124"/>
      <c r="H6" s="124"/>
    </row>
    <row r="7" spans="1:11" ht="41.4" x14ac:dyDescent="0.25">
      <c r="A7" s="122">
        <f t="shared" ref="A7:A11" si="0">A6+1</f>
        <v>3</v>
      </c>
      <c r="B7" s="122" t="s">
        <v>16</v>
      </c>
      <c r="C7" s="127" t="s">
        <v>17</v>
      </c>
      <c r="D7" s="122" t="s">
        <v>14</v>
      </c>
      <c r="E7" s="124">
        <v>2354</v>
      </c>
      <c r="F7" s="124"/>
      <c r="G7" s="124"/>
      <c r="H7" s="124"/>
    </row>
    <row r="8" spans="1:11" ht="27.6" x14ac:dyDescent="0.25">
      <c r="A8" s="122">
        <f t="shared" si="0"/>
        <v>4</v>
      </c>
      <c r="B8" s="122" t="s">
        <v>18</v>
      </c>
      <c r="C8" s="127" t="s">
        <v>19</v>
      </c>
      <c r="D8" s="122" t="s">
        <v>20</v>
      </c>
      <c r="E8" s="124">
        <v>12305</v>
      </c>
      <c r="F8" s="124"/>
      <c r="G8" s="124"/>
      <c r="H8" s="124"/>
    </row>
    <row r="9" spans="1:11" ht="41.4" x14ac:dyDescent="0.25">
      <c r="A9" s="122">
        <f t="shared" si="0"/>
        <v>5</v>
      </c>
      <c r="B9" s="122" t="s">
        <v>21</v>
      </c>
      <c r="C9" s="127" t="s">
        <v>22</v>
      </c>
      <c r="D9" s="122" t="s">
        <v>14</v>
      </c>
      <c r="E9" s="124">
        <v>20</v>
      </c>
      <c r="F9" s="124"/>
      <c r="G9" s="124"/>
      <c r="H9" s="124"/>
    </row>
    <row r="10" spans="1:11" ht="27.6" x14ac:dyDescent="0.25">
      <c r="A10" s="122">
        <f t="shared" si="0"/>
        <v>6</v>
      </c>
      <c r="B10" s="122" t="s">
        <v>30</v>
      </c>
      <c r="C10" s="127" t="s">
        <v>31</v>
      </c>
      <c r="D10" s="122" t="s">
        <v>14</v>
      </c>
      <c r="E10" s="124">
        <v>7637</v>
      </c>
      <c r="F10" s="124"/>
      <c r="G10" s="124"/>
      <c r="H10" s="124"/>
    </row>
    <row r="11" spans="1:11" ht="55.2" x14ac:dyDescent="0.25">
      <c r="A11" s="122">
        <f t="shared" si="0"/>
        <v>7</v>
      </c>
      <c r="B11" s="122" t="s">
        <v>32</v>
      </c>
      <c r="C11" s="127" t="s">
        <v>33</v>
      </c>
      <c r="D11" s="122" t="s">
        <v>14</v>
      </c>
      <c r="E11" s="124">
        <v>3923</v>
      </c>
      <c r="F11" s="124"/>
      <c r="G11" s="124"/>
      <c r="H11" s="124"/>
    </row>
    <row r="12" spans="1:11" ht="34.200000000000003" customHeight="1" x14ac:dyDescent="0.25">
      <c r="A12" s="208" t="s">
        <v>4</v>
      </c>
      <c r="B12" s="209"/>
      <c r="C12" s="209"/>
      <c r="D12" s="209"/>
      <c r="E12" s="209"/>
      <c r="F12" s="210"/>
      <c r="G12" s="161"/>
      <c r="H12" s="165"/>
    </row>
  </sheetData>
  <mergeCells count="4">
    <mergeCell ref="A1:H1"/>
    <mergeCell ref="A2:H2"/>
    <mergeCell ref="A3:H3"/>
    <mergeCell ref="A12:F12"/>
  </mergeCells>
  <printOptions horizontalCentered="1"/>
  <pageMargins left="0.59055118110236227" right="0.59055118110236227" top="0.59055118110236227" bottom="0.59055118110236227" header="0.11811023622047245" footer="0.11811023622047245"/>
  <pageSetup paperSize="9" scale="8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9" tint="0.59999389629810485"/>
  </sheetPr>
  <dimension ref="A1:K12"/>
  <sheetViews>
    <sheetView view="pageBreakPreview"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6.6640625" style="113" customWidth="1"/>
    <col min="5" max="5" width="14.88671875" style="113" customWidth="1"/>
    <col min="6" max="6" width="12.5546875" style="113" customWidth="1"/>
    <col min="7" max="7" width="42"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x14ac:dyDescent="0.25">
      <c r="A1" s="204" t="s">
        <v>98</v>
      </c>
      <c r="B1" s="204"/>
      <c r="C1" s="204"/>
      <c r="D1" s="204"/>
      <c r="E1" s="204"/>
      <c r="F1" s="204"/>
      <c r="G1" s="204"/>
      <c r="H1" s="204"/>
    </row>
    <row r="2" spans="1:11" x14ac:dyDescent="0.25">
      <c r="A2" s="205" t="s">
        <v>105</v>
      </c>
      <c r="B2" s="205"/>
      <c r="C2" s="205"/>
      <c r="D2" s="205"/>
      <c r="E2" s="205"/>
      <c r="F2" s="205"/>
      <c r="G2" s="205"/>
      <c r="H2" s="205"/>
    </row>
    <row r="3" spans="1:11" x14ac:dyDescent="0.25">
      <c r="A3" s="207" t="s">
        <v>202</v>
      </c>
      <c r="B3" s="207"/>
      <c r="C3" s="207"/>
      <c r="D3" s="207"/>
      <c r="E3" s="207"/>
      <c r="F3" s="207"/>
      <c r="G3" s="207"/>
      <c r="H3" s="207"/>
    </row>
    <row r="4" spans="1:11" ht="41.4" x14ac:dyDescent="0.25">
      <c r="A4" s="158" t="s">
        <v>6</v>
      </c>
      <c r="B4" s="158" t="s">
        <v>192</v>
      </c>
      <c r="C4" s="159" t="s">
        <v>0</v>
      </c>
      <c r="D4" s="159" t="s">
        <v>7</v>
      </c>
      <c r="E4" s="159" t="s">
        <v>9</v>
      </c>
      <c r="F4" s="112" t="s">
        <v>190</v>
      </c>
      <c r="G4" s="112" t="s">
        <v>191</v>
      </c>
      <c r="H4" s="159" t="s">
        <v>10</v>
      </c>
      <c r="K4" s="118"/>
    </row>
    <row r="5" spans="1:11" ht="55.2" x14ac:dyDescent="0.25">
      <c r="A5" s="122">
        <v>1</v>
      </c>
      <c r="B5" s="122" t="s">
        <v>12</v>
      </c>
      <c r="C5" s="121" t="s">
        <v>13</v>
      </c>
      <c r="D5" s="122" t="s">
        <v>14</v>
      </c>
      <c r="E5" s="174">
        <v>12692.61</v>
      </c>
      <c r="F5" s="124"/>
      <c r="G5" s="124"/>
      <c r="H5" s="124"/>
      <c r="K5" s="118"/>
    </row>
    <row r="6" spans="1:11" ht="41.4" x14ac:dyDescent="0.25">
      <c r="A6" s="122">
        <f>A5+1</f>
        <v>2</v>
      </c>
      <c r="B6" s="122" t="s">
        <v>16</v>
      </c>
      <c r="C6" s="127" t="s">
        <v>17</v>
      </c>
      <c r="D6" s="122" t="s">
        <v>14</v>
      </c>
      <c r="E6" s="174">
        <v>1567.57</v>
      </c>
      <c r="F6" s="124"/>
      <c r="G6" s="124"/>
      <c r="H6" s="124"/>
    </row>
    <row r="7" spans="1:11" ht="41.4" x14ac:dyDescent="0.25">
      <c r="A7" s="122">
        <f t="shared" ref="A7:A11" si="0">A6+1</f>
        <v>3</v>
      </c>
      <c r="B7" s="122" t="s">
        <v>16</v>
      </c>
      <c r="C7" s="127" t="s">
        <v>17</v>
      </c>
      <c r="D7" s="122" t="s">
        <v>14</v>
      </c>
      <c r="E7" s="174">
        <v>3396.39</v>
      </c>
      <c r="F7" s="124"/>
      <c r="G7" s="124"/>
      <c r="H7" s="124"/>
    </row>
    <row r="8" spans="1:11" ht="27.6" x14ac:dyDescent="0.25">
      <c r="A8" s="122">
        <f t="shared" si="0"/>
        <v>4</v>
      </c>
      <c r="B8" s="122" t="s">
        <v>18</v>
      </c>
      <c r="C8" s="127" t="s">
        <v>19</v>
      </c>
      <c r="D8" s="122" t="s">
        <v>20</v>
      </c>
      <c r="E8" s="174">
        <v>15169.35</v>
      </c>
      <c r="F8" s="124"/>
      <c r="G8" s="124"/>
      <c r="H8" s="124"/>
    </row>
    <row r="9" spans="1:11" ht="41.4" x14ac:dyDescent="0.25">
      <c r="A9" s="122">
        <f t="shared" si="0"/>
        <v>5</v>
      </c>
      <c r="B9" s="122" t="s">
        <v>21</v>
      </c>
      <c r="C9" s="127" t="s">
        <v>22</v>
      </c>
      <c r="D9" s="122" t="s">
        <v>14</v>
      </c>
      <c r="E9" s="174">
        <v>17.420000000000002</v>
      </c>
      <c r="F9" s="124"/>
      <c r="G9" s="124"/>
      <c r="H9" s="124"/>
    </row>
    <row r="10" spans="1:11" ht="27.6" x14ac:dyDescent="0.25">
      <c r="A10" s="122">
        <f t="shared" si="0"/>
        <v>6</v>
      </c>
      <c r="B10" s="122" t="s">
        <v>30</v>
      </c>
      <c r="C10" s="127" t="s">
        <v>31</v>
      </c>
      <c r="D10" s="122" t="s">
        <v>14</v>
      </c>
      <c r="E10" s="174">
        <v>7615.57</v>
      </c>
      <c r="F10" s="124"/>
      <c r="G10" s="124"/>
      <c r="H10" s="124"/>
    </row>
    <row r="11" spans="1:11" ht="55.2" x14ac:dyDescent="0.25">
      <c r="A11" s="122">
        <f t="shared" si="0"/>
        <v>7</v>
      </c>
      <c r="B11" s="122" t="s">
        <v>32</v>
      </c>
      <c r="C11" s="127" t="s">
        <v>33</v>
      </c>
      <c r="D11" s="122" t="s">
        <v>14</v>
      </c>
      <c r="E11" s="174">
        <v>5225.22</v>
      </c>
      <c r="F11" s="124"/>
      <c r="G11" s="124"/>
      <c r="H11" s="124"/>
    </row>
    <row r="12" spans="1:11" ht="28.2" customHeight="1" x14ac:dyDescent="0.25">
      <c r="A12" s="208" t="s">
        <v>4</v>
      </c>
      <c r="B12" s="209"/>
      <c r="C12" s="209"/>
      <c r="D12" s="209"/>
      <c r="E12" s="209"/>
      <c r="F12" s="209"/>
      <c r="G12" s="210"/>
      <c r="H12" s="165"/>
    </row>
  </sheetData>
  <mergeCells count="4">
    <mergeCell ref="A1:H1"/>
    <mergeCell ref="A2:H2"/>
    <mergeCell ref="A3:H3"/>
    <mergeCell ref="A12:G12"/>
  </mergeCells>
  <printOptions horizontalCentered="1"/>
  <pageMargins left="0.59055118110236227" right="0.59055118110236227" top="0.59055118110236227" bottom="0.59055118110236227" header="0.11811023622047245" footer="0.11811023622047245"/>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9" tint="0.59999389629810485"/>
  </sheetPr>
  <dimension ref="A1:K12"/>
  <sheetViews>
    <sheetView view="pageBreakPreview"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6.6640625" style="113" customWidth="1"/>
    <col min="5" max="5" width="17.44140625" style="113" customWidth="1"/>
    <col min="6" max="6" width="12.5546875" style="113" customWidth="1"/>
    <col min="7" max="7" width="27"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x14ac:dyDescent="0.25">
      <c r="A1" s="204" t="s">
        <v>98</v>
      </c>
      <c r="B1" s="204"/>
      <c r="C1" s="204"/>
      <c r="D1" s="204"/>
      <c r="E1" s="204"/>
      <c r="F1" s="204"/>
      <c r="G1" s="204"/>
      <c r="H1" s="204"/>
    </row>
    <row r="2" spans="1:11" x14ac:dyDescent="0.25">
      <c r="A2" s="205" t="s">
        <v>105</v>
      </c>
      <c r="B2" s="205"/>
      <c r="C2" s="205"/>
      <c r="D2" s="205"/>
      <c r="E2" s="205"/>
      <c r="F2" s="205"/>
      <c r="G2" s="205"/>
      <c r="H2" s="205"/>
    </row>
    <row r="3" spans="1:11" ht="14.4" thickBot="1" x14ac:dyDescent="0.3">
      <c r="A3" s="207" t="s">
        <v>203</v>
      </c>
      <c r="B3" s="207"/>
      <c r="C3" s="207"/>
      <c r="D3" s="207"/>
      <c r="E3" s="207"/>
      <c r="F3" s="207"/>
      <c r="G3" s="207"/>
      <c r="H3" s="207"/>
    </row>
    <row r="4" spans="1:11" ht="41.4" x14ac:dyDescent="0.25">
      <c r="A4" s="158" t="s">
        <v>6</v>
      </c>
      <c r="B4" s="158" t="s">
        <v>192</v>
      </c>
      <c r="C4" s="159" t="s">
        <v>0</v>
      </c>
      <c r="D4" s="159" t="s">
        <v>7</v>
      </c>
      <c r="E4" s="159" t="s">
        <v>9</v>
      </c>
      <c r="F4" s="112" t="s">
        <v>190</v>
      </c>
      <c r="G4" s="112" t="s">
        <v>191</v>
      </c>
      <c r="H4" s="155" t="s">
        <v>10</v>
      </c>
      <c r="K4" s="118"/>
    </row>
    <row r="5" spans="1:11" ht="55.2" x14ac:dyDescent="0.25">
      <c r="A5" s="122">
        <v>1</v>
      </c>
      <c r="B5" s="122" t="s">
        <v>12</v>
      </c>
      <c r="C5" s="121" t="s">
        <v>13</v>
      </c>
      <c r="D5" s="122" t="s">
        <v>14</v>
      </c>
      <c r="E5" s="174">
        <v>13415.6</v>
      </c>
      <c r="F5" s="124"/>
      <c r="G5" s="124"/>
      <c r="H5" s="156"/>
      <c r="K5" s="118"/>
    </row>
    <row r="6" spans="1:11" ht="41.4" x14ac:dyDescent="0.25">
      <c r="A6" s="122">
        <f>A5+1</f>
        <v>2</v>
      </c>
      <c r="B6" s="122" t="s">
        <v>16</v>
      </c>
      <c r="C6" s="127" t="s">
        <v>17</v>
      </c>
      <c r="D6" s="122" t="s">
        <v>14</v>
      </c>
      <c r="E6" s="174">
        <v>2282.25</v>
      </c>
      <c r="F6" s="124"/>
      <c r="G6" s="124"/>
      <c r="H6" s="156"/>
    </row>
    <row r="7" spans="1:11" ht="41.4" x14ac:dyDescent="0.25">
      <c r="A7" s="122">
        <f t="shared" ref="A7:A11" si="0">A6+1</f>
        <v>3</v>
      </c>
      <c r="B7" s="122" t="s">
        <v>16</v>
      </c>
      <c r="C7" s="127" t="s">
        <v>17</v>
      </c>
      <c r="D7" s="122" t="s">
        <v>14</v>
      </c>
      <c r="E7" s="174">
        <v>2808.94</v>
      </c>
      <c r="F7" s="124"/>
      <c r="G7" s="124"/>
      <c r="H7" s="156"/>
    </row>
    <row r="8" spans="1:11" ht="27.6" x14ac:dyDescent="0.25">
      <c r="A8" s="122">
        <f t="shared" si="0"/>
        <v>4</v>
      </c>
      <c r="B8" s="191" t="s">
        <v>18</v>
      </c>
      <c r="C8" s="127" t="s">
        <v>19</v>
      </c>
      <c r="D8" s="122" t="s">
        <v>20</v>
      </c>
      <c r="E8" s="174">
        <v>15148.35</v>
      </c>
      <c r="F8" s="124"/>
      <c r="G8" s="124"/>
      <c r="H8" s="156"/>
    </row>
    <row r="9" spans="1:11" ht="41.4" x14ac:dyDescent="0.25">
      <c r="A9" s="122">
        <f t="shared" si="0"/>
        <v>5</v>
      </c>
      <c r="B9" s="122" t="s">
        <v>21</v>
      </c>
      <c r="C9" s="127" t="s">
        <v>22</v>
      </c>
      <c r="D9" s="122" t="s">
        <v>14</v>
      </c>
      <c r="E9" s="174">
        <v>23.4</v>
      </c>
      <c r="F9" s="124"/>
      <c r="G9" s="124"/>
      <c r="H9" s="156"/>
    </row>
    <row r="10" spans="1:11" ht="27.6" x14ac:dyDescent="0.25">
      <c r="A10" s="122">
        <f t="shared" si="0"/>
        <v>6</v>
      </c>
      <c r="B10" s="122" t="s">
        <v>30</v>
      </c>
      <c r="C10" s="127" t="s">
        <v>31</v>
      </c>
      <c r="D10" s="122" t="s">
        <v>14</v>
      </c>
      <c r="E10" s="174">
        <v>8049.36</v>
      </c>
      <c r="F10" s="124"/>
      <c r="G10" s="124"/>
      <c r="H10" s="156"/>
    </row>
    <row r="11" spans="1:11" ht="55.2" x14ac:dyDescent="0.25">
      <c r="A11" s="122">
        <f t="shared" si="0"/>
        <v>7</v>
      </c>
      <c r="B11" s="122" t="s">
        <v>32</v>
      </c>
      <c r="C11" s="127" t="s">
        <v>33</v>
      </c>
      <c r="D11" s="122" t="s">
        <v>14</v>
      </c>
      <c r="E11" s="174">
        <v>4681.53</v>
      </c>
      <c r="F11" s="124"/>
      <c r="G11" s="124"/>
      <c r="H11" s="156"/>
    </row>
    <row r="12" spans="1:11" ht="27" customHeight="1" thickBot="1" x14ac:dyDescent="0.3">
      <c r="A12" s="208" t="s">
        <v>4</v>
      </c>
      <c r="B12" s="209"/>
      <c r="C12" s="209"/>
      <c r="D12" s="209"/>
      <c r="E12" s="209"/>
      <c r="F12" s="209"/>
      <c r="G12" s="210"/>
      <c r="H12" s="157"/>
    </row>
  </sheetData>
  <mergeCells count="4">
    <mergeCell ref="A1:H1"/>
    <mergeCell ref="A2:H2"/>
    <mergeCell ref="A3:H3"/>
    <mergeCell ref="A12:G12"/>
  </mergeCells>
  <printOptions horizontalCentered="1"/>
  <pageMargins left="0.59055118110236227" right="0.59055118110236227" top="0.59055118110236227" bottom="0.59055118110236227" header="0.11811023622047245" footer="0.11811023622047245"/>
  <pageSetup paperSize="9" scale="9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C7"/>
  <sheetViews>
    <sheetView view="pageBreakPreview" zoomScale="118" zoomScaleNormal="100" zoomScaleSheetLayoutView="118" workbookViewId="0">
      <selection activeCell="B9" sqref="B9"/>
    </sheetView>
  </sheetViews>
  <sheetFormatPr defaultRowHeight="13.2" x14ac:dyDescent="0.25"/>
  <cols>
    <col min="1" max="1" width="5.5546875" bestFit="1" customWidth="1"/>
    <col min="2" max="2" width="29" customWidth="1"/>
    <col min="3" max="3" width="14.44140625" bestFit="1" customWidth="1"/>
  </cols>
  <sheetData>
    <row r="1" spans="1:3" ht="36.75" customHeight="1" x14ac:dyDescent="0.25">
      <c r="A1" s="199" t="s">
        <v>99</v>
      </c>
      <c r="B1" s="200"/>
      <c r="C1" s="200"/>
    </row>
    <row r="2" spans="1:3" ht="32.25" customHeight="1" x14ac:dyDescent="0.25">
      <c r="A2" s="199" t="s">
        <v>106</v>
      </c>
      <c r="B2" s="199"/>
      <c r="C2" s="199"/>
    </row>
    <row r="3" spans="1:3" ht="13.8" thickBot="1" x14ac:dyDescent="0.3">
      <c r="A3" s="199" t="s">
        <v>126</v>
      </c>
      <c r="B3" s="199"/>
      <c r="C3" s="199"/>
    </row>
    <row r="4" spans="1:3" x14ac:dyDescent="0.25">
      <c r="A4" s="1" t="s">
        <v>2</v>
      </c>
      <c r="B4" s="2" t="s">
        <v>0</v>
      </c>
      <c r="C4" s="3" t="s">
        <v>3</v>
      </c>
    </row>
    <row r="5" spans="1:3" x14ac:dyDescent="0.25">
      <c r="A5" s="71">
        <v>1</v>
      </c>
      <c r="B5" s="5" t="s">
        <v>134</v>
      </c>
      <c r="C5" s="73">
        <f>('7 BOQ Akhunkalay'!H12)/10^6</f>
        <v>0</v>
      </c>
    </row>
    <row r="6" spans="1:3" x14ac:dyDescent="0.25">
      <c r="A6" s="4">
        <v>2</v>
      </c>
      <c r="B6" s="5" t="s">
        <v>135</v>
      </c>
      <c r="C6" s="74">
        <f>('8 BOQ Gadodagai'!I12)/10^6</f>
        <v>0</v>
      </c>
    </row>
    <row r="7" spans="1:3" ht="13.8" thickBot="1" x14ac:dyDescent="0.3">
      <c r="A7" s="201" t="s">
        <v>4</v>
      </c>
      <c r="B7" s="202"/>
      <c r="C7" s="74">
        <f>SUM(C5:C6)</f>
        <v>0</v>
      </c>
    </row>
  </sheetData>
  <mergeCells count="4">
    <mergeCell ref="A1:C1"/>
    <mergeCell ref="A2:C2"/>
    <mergeCell ref="A3:C3"/>
    <mergeCell ref="A7:B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9" tint="0.59999389629810485"/>
  </sheetPr>
  <dimension ref="A1:K12"/>
  <sheetViews>
    <sheetView view="pageBreakPreview" topLeftCell="A4" zoomScale="86" zoomScaleNormal="100" zoomScaleSheetLayoutView="86" workbookViewId="0">
      <selection activeCell="I6" sqref="I6"/>
    </sheetView>
  </sheetViews>
  <sheetFormatPr defaultColWidth="8.88671875" defaultRowHeight="41.25" customHeight="1" x14ac:dyDescent="0.25"/>
  <cols>
    <col min="1" max="1" width="10.33203125" style="113" bestFit="1" customWidth="1"/>
    <col min="2" max="2" width="11.33203125" style="113" customWidth="1"/>
    <col min="3" max="3" width="38" style="113" customWidth="1"/>
    <col min="4" max="4" width="9.44140625" style="113" customWidth="1"/>
    <col min="5" max="5" width="12.88671875" style="113" customWidth="1"/>
    <col min="6" max="6" width="15.5546875" style="113" customWidth="1"/>
    <col min="7" max="7" width="34.88671875"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41.25" customHeight="1" x14ac:dyDescent="0.25">
      <c r="A1" s="204" t="s">
        <v>98</v>
      </c>
      <c r="B1" s="204"/>
      <c r="C1" s="204"/>
      <c r="D1" s="204"/>
      <c r="E1" s="204"/>
      <c r="F1" s="204"/>
      <c r="G1" s="204"/>
      <c r="H1" s="204"/>
    </row>
    <row r="2" spans="1:11" ht="41.25" customHeight="1" x14ac:dyDescent="0.25">
      <c r="A2" s="205" t="s">
        <v>106</v>
      </c>
      <c r="B2" s="205"/>
      <c r="C2" s="205"/>
      <c r="D2" s="205"/>
      <c r="E2" s="205"/>
      <c r="F2" s="205"/>
      <c r="G2" s="205"/>
      <c r="H2" s="205"/>
    </row>
    <row r="3" spans="1:11" ht="41.25" customHeight="1" x14ac:dyDescent="0.25">
      <c r="A3" s="207" t="s">
        <v>220</v>
      </c>
      <c r="B3" s="207"/>
      <c r="C3" s="207"/>
      <c r="D3" s="207"/>
      <c r="E3" s="207"/>
      <c r="F3" s="207"/>
      <c r="G3" s="207"/>
      <c r="H3" s="207"/>
    </row>
    <row r="4" spans="1:11" ht="40.799999999999997" customHeight="1" x14ac:dyDescent="0.25">
      <c r="A4" s="158" t="s">
        <v>6</v>
      </c>
      <c r="B4" s="158" t="s">
        <v>192</v>
      </c>
      <c r="C4" s="159" t="s">
        <v>0</v>
      </c>
      <c r="D4" s="159" t="s">
        <v>7</v>
      </c>
      <c r="E4" s="159" t="s">
        <v>9</v>
      </c>
      <c r="F4" s="112" t="s">
        <v>190</v>
      </c>
      <c r="G4" s="112" t="s">
        <v>191</v>
      </c>
      <c r="H4" s="159" t="s">
        <v>10</v>
      </c>
      <c r="K4" s="118"/>
    </row>
    <row r="5" spans="1:11" ht="55.2" x14ac:dyDescent="0.25">
      <c r="A5" s="122">
        <v>1</v>
      </c>
      <c r="B5" s="122" t="s">
        <v>12</v>
      </c>
      <c r="C5" s="121" t="s">
        <v>13</v>
      </c>
      <c r="D5" s="122" t="s">
        <v>14</v>
      </c>
      <c r="E5" s="174">
        <v>16477.53</v>
      </c>
      <c r="F5" s="124"/>
      <c r="G5" s="124"/>
      <c r="H5" s="124"/>
      <c r="K5" s="118"/>
    </row>
    <row r="6" spans="1:11" ht="41.4" x14ac:dyDescent="0.25">
      <c r="A6" s="122">
        <f>A5+1</f>
        <v>2</v>
      </c>
      <c r="B6" s="122" t="s">
        <v>16</v>
      </c>
      <c r="C6" s="127" t="s">
        <v>17</v>
      </c>
      <c r="D6" s="122" t="s">
        <v>14</v>
      </c>
      <c r="E6" s="174">
        <v>3655.73</v>
      </c>
      <c r="F6" s="124"/>
      <c r="G6" s="124"/>
      <c r="H6" s="124"/>
    </row>
    <row r="7" spans="1:11" ht="41.4" x14ac:dyDescent="0.25">
      <c r="A7" s="122">
        <f t="shared" ref="A7:A11" si="0">A6+1</f>
        <v>3</v>
      </c>
      <c r="B7" s="122" t="s">
        <v>16</v>
      </c>
      <c r="C7" s="127" t="s">
        <v>17</v>
      </c>
      <c r="D7" s="122" t="s">
        <v>14</v>
      </c>
      <c r="E7" s="174">
        <v>9647.1</v>
      </c>
      <c r="F7" s="124"/>
      <c r="G7" s="124"/>
      <c r="H7" s="124"/>
    </row>
    <row r="8" spans="1:11" ht="27.6" x14ac:dyDescent="0.25">
      <c r="A8" s="122">
        <f t="shared" si="0"/>
        <v>4</v>
      </c>
      <c r="B8" s="122" t="s">
        <v>18</v>
      </c>
      <c r="C8" s="127" t="s">
        <v>19</v>
      </c>
      <c r="D8" s="122" t="s">
        <v>20</v>
      </c>
      <c r="E8" s="174">
        <v>40558.35</v>
      </c>
      <c r="F8" s="124"/>
      <c r="G8" s="124"/>
      <c r="H8" s="124"/>
    </row>
    <row r="9" spans="1:11" ht="41.4" x14ac:dyDescent="0.25">
      <c r="A9" s="122">
        <f t="shared" si="0"/>
        <v>5</v>
      </c>
      <c r="B9" s="122" t="s">
        <v>21</v>
      </c>
      <c r="C9" s="127" t="s">
        <v>22</v>
      </c>
      <c r="D9" s="122" t="s">
        <v>14</v>
      </c>
      <c r="E9" s="174">
        <v>40.619999999999997</v>
      </c>
      <c r="F9" s="124"/>
      <c r="G9" s="124"/>
      <c r="H9" s="124"/>
    </row>
    <row r="10" spans="1:11" ht="27.6" x14ac:dyDescent="0.25">
      <c r="A10" s="122">
        <f t="shared" si="0"/>
        <v>6</v>
      </c>
      <c r="B10" s="122" t="s">
        <v>30</v>
      </c>
      <c r="C10" s="127" t="s">
        <v>31</v>
      </c>
      <c r="D10" s="122" t="s">
        <v>14</v>
      </c>
      <c r="E10" s="174">
        <v>9886.52</v>
      </c>
      <c r="F10" s="124"/>
      <c r="G10" s="124"/>
      <c r="H10" s="124"/>
    </row>
    <row r="11" spans="1:11" ht="55.2" x14ac:dyDescent="0.25">
      <c r="A11" s="122">
        <f t="shared" si="0"/>
        <v>7</v>
      </c>
      <c r="B11" s="122" t="s">
        <v>32</v>
      </c>
      <c r="C11" s="127" t="s">
        <v>33</v>
      </c>
      <c r="D11" s="122" t="s">
        <v>14</v>
      </c>
      <c r="E11" s="174">
        <v>13201.26</v>
      </c>
      <c r="F11" s="124"/>
      <c r="G11" s="124"/>
      <c r="H11" s="124"/>
    </row>
    <row r="12" spans="1:11" ht="41.25" customHeight="1" x14ac:dyDescent="0.25">
      <c r="A12" s="203" t="s">
        <v>4</v>
      </c>
      <c r="B12" s="203"/>
      <c r="C12" s="203"/>
      <c r="D12" s="203"/>
      <c r="E12" s="161"/>
      <c r="F12" s="161"/>
      <c r="G12" s="161"/>
      <c r="H12" s="165"/>
    </row>
  </sheetData>
  <mergeCells count="4">
    <mergeCell ref="A1:H1"/>
    <mergeCell ref="A2:H2"/>
    <mergeCell ref="A3:H3"/>
    <mergeCell ref="A12:D12"/>
  </mergeCells>
  <printOptions horizontalCentered="1"/>
  <pageMargins left="0.59055118110236227" right="0.59055118110236227" top="0.59055118110236227" bottom="0.59055118110236227" header="0.11811023622047245" footer="0.11811023622047245"/>
  <pageSetup paperSize="9" scale="8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9" tint="0.59999389629810485"/>
  </sheetPr>
  <dimension ref="A1:L12"/>
  <sheetViews>
    <sheetView view="pageBreakPreview"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6.6640625" style="113" customWidth="1"/>
    <col min="5" max="5" width="13.33203125" style="113" hidden="1" customWidth="1"/>
    <col min="6" max="6" width="12.77734375" style="113" bestFit="1" customWidth="1"/>
    <col min="7" max="7" width="17.44140625" style="113" customWidth="1"/>
    <col min="8" max="8" width="40.5546875" style="113" customWidth="1"/>
    <col min="9" max="9" width="22.33203125" style="113" customWidth="1"/>
    <col min="10" max="11" width="8.88671875" style="113"/>
    <col min="12" max="12" width="9" style="113" bestFit="1" customWidth="1"/>
    <col min="13" max="259" width="8.88671875" style="113"/>
    <col min="260" max="260" width="10.33203125" style="113" bestFit="1" customWidth="1"/>
    <col min="261" max="261" width="38" style="113" customWidth="1"/>
    <col min="262" max="262" width="6.6640625" style="113" customWidth="1"/>
    <col min="263" max="263" width="13.33203125" style="113" customWidth="1"/>
    <col min="264" max="264" width="8.5546875" style="113" bestFit="1" customWidth="1"/>
    <col min="265" max="265" width="14.109375" style="113" customWidth="1"/>
    <col min="266" max="515" width="8.88671875" style="113"/>
    <col min="516" max="516" width="10.33203125" style="113" bestFit="1" customWidth="1"/>
    <col min="517" max="517" width="38" style="113" customWidth="1"/>
    <col min="518" max="518" width="6.6640625" style="113" customWidth="1"/>
    <col min="519" max="519" width="13.33203125" style="113" customWidth="1"/>
    <col min="520" max="520" width="8.5546875" style="113" bestFit="1" customWidth="1"/>
    <col min="521" max="521" width="14.109375" style="113" customWidth="1"/>
    <col min="522" max="771" width="8.88671875" style="113"/>
    <col min="772" max="772" width="10.33203125" style="113" bestFit="1" customWidth="1"/>
    <col min="773" max="773" width="38" style="113" customWidth="1"/>
    <col min="774" max="774" width="6.6640625" style="113" customWidth="1"/>
    <col min="775" max="775" width="13.33203125" style="113" customWidth="1"/>
    <col min="776" max="776" width="8.5546875" style="113" bestFit="1" customWidth="1"/>
    <col min="777" max="777" width="14.109375" style="113" customWidth="1"/>
    <col min="778" max="1027" width="8.88671875" style="113"/>
    <col min="1028" max="1028" width="10.33203125" style="113" bestFit="1" customWidth="1"/>
    <col min="1029" max="1029" width="38" style="113" customWidth="1"/>
    <col min="1030" max="1030" width="6.6640625" style="113" customWidth="1"/>
    <col min="1031" max="1031" width="13.33203125" style="113" customWidth="1"/>
    <col min="1032" max="1032" width="8.5546875" style="113" bestFit="1" customWidth="1"/>
    <col min="1033" max="1033" width="14.109375" style="113" customWidth="1"/>
    <col min="1034" max="1283" width="8.88671875" style="113"/>
    <col min="1284" max="1284" width="10.33203125" style="113" bestFit="1" customWidth="1"/>
    <col min="1285" max="1285" width="38" style="113" customWidth="1"/>
    <col min="1286" max="1286" width="6.6640625" style="113" customWidth="1"/>
    <col min="1287" max="1287" width="13.33203125" style="113" customWidth="1"/>
    <col min="1288" max="1288" width="8.5546875" style="113" bestFit="1" customWidth="1"/>
    <col min="1289" max="1289" width="14.109375" style="113" customWidth="1"/>
    <col min="1290" max="1539" width="8.88671875" style="113"/>
    <col min="1540" max="1540" width="10.33203125" style="113" bestFit="1" customWidth="1"/>
    <col min="1541" max="1541" width="38" style="113" customWidth="1"/>
    <col min="1542" max="1542" width="6.6640625" style="113" customWidth="1"/>
    <col min="1543" max="1543" width="13.33203125" style="113" customWidth="1"/>
    <col min="1544" max="1544" width="8.5546875" style="113" bestFit="1" customWidth="1"/>
    <col min="1545" max="1545" width="14.109375" style="113" customWidth="1"/>
    <col min="1546" max="1795" width="8.88671875" style="113"/>
    <col min="1796" max="1796" width="10.33203125" style="113" bestFit="1" customWidth="1"/>
    <col min="1797" max="1797" width="38" style="113" customWidth="1"/>
    <col min="1798" max="1798" width="6.6640625" style="113" customWidth="1"/>
    <col min="1799" max="1799" width="13.33203125" style="113" customWidth="1"/>
    <col min="1800" max="1800" width="8.5546875" style="113" bestFit="1" customWidth="1"/>
    <col min="1801" max="1801" width="14.109375" style="113" customWidth="1"/>
    <col min="1802" max="2051" width="8.88671875" style="113"/>
    <col min="2052" max="2052" width="10.33203125" style="113" bestFit="1" customWidth="1"/>
    <col min="2053" max="2053" width="38" style="113" customWidth="1"/>
    <col min="2054" max="2054" width="6.6640625" style="113" customWidth="1"/>
    <col min="2055" max="2055" width="13.33203125" style="113" customWidth="1"/>
    <col min="2056" max="2056" width="8.5546875" style="113" bestFit="1" customWidth="1"/>
    <col min="2057" max="2057" width="14.109375" style="113" customWidth="1"/>
    <col min="2058" max="2307" width="8.88671875" style="113"/>
    <col min="2308" max="2308" width="10.33203125" style="113" bestFit="1" customWidth="1"/>
    <col min="2309" max="2309" width="38" style="113" customWidth="1"/>
    <col min="2310" max="2310" width="6.6640625" style="113" customWidth="1"/>
    <col min="2311" max="2311" width="13.33203125" style="113" customWidth="1"/>
    <col min="2312" max="2312" width="8.5546875" style="113" bestFit="1" customWidth="1"/>
    <col min="2313" max="2313" width="14.109375" style="113" customWidth="1"/>
    <col min="2314" max="2563" width="8.88671875" style="113"/>
    <col min="2564" max="2564" width="10.33203125" style="113" bestFit="1" customWidth="1"/>
    <col min="2565" max="2565" width="38" style="113" customWidth="1"/>
    <col min="2566" max="2566" width="6.6640625" style="113" customWidth="1"/>
    <col min="2567" max="2567" width="13.33203125" style="113" customWidth="1"/>
    <col min="2568" max="2568" width="8.5546875" style="113" bestFit="1" customWidth="1"/>
    <col min="2569" max="2569" width="14.109375" style="113" customWidth="1"/>
    <col min="2570" max="2819" width="8.88671875" style="113"/>
    <col min="2820" max="2820" width="10.33203125" style="113" bestFit="1" customWidth="1"/>
    <col min="2821" max="2821" width="38" style="113" customWidth="1"/>
    <col min="2822" max="2822" width="6.6640625" style="113" customWidth="1"/>
    <col min="2823" max="2823" width="13.33203125" style="113" customWidth="1"/>
    <col min="2824" max="2824" width="8.5546875" style="113" bestFit="1" customWidth="1"/>
    <col min="2825" max="2825" width="14.109375" style="113" customWidth="1"/>
    <col min="2826" max="3075" width="8.88671875" style="113"/>
    <col min="3076" max="3076" width="10.33203125" style="113" bestFit="1" customWidth="1"/>
    <col min="3077" max="3077" width="38" style="113" customWidth="1"/>
    <col min="3078" max="3078" width="6.6640625" style="113" customWidth="1"/>
    <col min="3079" max="3079" width="13.33203125" style="113" customWidth="1"/>
    <col min="3080" max="3080" width="8.5546875" style="113" bestFit="1" customWidth="1"/>
    <col min="3081" max="3081" width="14.109375" style="113" customWidth="1"/>
    <col min="3082" max="3331" width="8.88671875" style="113"/>
    <col min="3332" max="3332" width="10.33203125" style="113" bestFit="1" customWidth="1"/>
    <col min="3333" max="3333" width="38" style="113" customWidth="1"/>
    <col min="3334" max="3334" width="6.6640625" style="113" customWidth="1"/>
    <col min="3335" max="3335" width="13.33203125" style="113" customWidth="1"/>
    <col min="3336" max="3336" width="8.5546875" style="113" bestFit="1" customWidth="1"/>
    <col min="3337" max="3337" width="14.109375" style="113" customWidth="1"/>
    <col min="3338" max="3587" width="8.88671875" style="113"/>
    <col min="3588" max="3588" width="10.33203125" style="113" bestFit="1" customWidth="1"/>
    <col min="3589" max="3589" width="38" style="113" customWidth="1"/>
    <col min="3590" max="3590" width="6.6640625" style="113" customWidth="1"/>
    <col min="3591" max="3591" width="13.33203125" style="113" customWidth="1"/>
    <col min="3592" max="3592" width="8.5546875" style="113" bestFit="1" customWidth="1"/>
    <col min="3593" max="3593" width="14.109375" style="113" customWidth="1"/>
    <col min="3594" max="3843" width="8.88671875" style="113"/>
    <col min="3844" max="3844" width="10.33203125" style="113" bestFit="1" customWidth="1"/>
    <col min="3845" max="3845" width="38" style="113" customWidth="1"/>
    <col min="3846" max="3846" width="6.6640625" style="113" customWidth="1"/>
    <col min="3847" max="3847" width="13.33203125" style="113" customWidth="1"/>
    <col min="3848" max="3848" width="8.5546875" style="113" bestFit="1" customWidth="1"/>
    <col min="3849" max="3849" width="14.109375" style="113" customWidth="1"/>
    <col min="3850" max="4099" width="8.88671875" style="113"/>
    <col min="4100" max="4100" width="10.33203125" style="113" bestFit="1" customWidth="1"/>
    <col min="4101" max="4101" width="38" style="113" customWidth="1"/>
    <col min="4102" max="4102" width="6.6640625" style="113" customWidth="1"/>
    <col min="4103" max="4103" width="13.33203125" style="113" customWidth="1"/>
    <col min="4104" max="4104" width="8.5546875" style="113" bestFit="1" customWidth="1"/>
    <col min="4105" max="4105" width="14.109375" style="113" customWidth="1"/>
    <col min="4106" max="4355" width="8.88671875" style="113"/>
    <col min="4356" max="4356" width="10.33203125" style="113" bestFit="1" customWidth="1"/>
    <col min="4357" max="4357" width="38" style="113" customWidth="1"/>
    <col min="4358" max="4358" width="6.6640625" style="113" customWidth="1"/>
    <col min="4359" max="4359" width="13.33203125" style="113" customWidth="1"/>
    <col min="4360" max="4360" width="8.5546875" style="113" bestFit="1" customWidth="1"/>
    <col min="4361" max="4361" width="14.109375" style="113" customWidth="1"/>
    <col min="4362" max="4611" width="8.88671875" style="113"/>
    <col min="4612" max="4612" width="10.33203125" style="113" bestFit="1" customWidth="1"/>
    <col min="4613" max="4613" width="38" style="113" customWidth="1"/>
    <col min="4614" max="4614" width="6.6640625" style="113" customWidth="1"/>
    <col min="4615" max="4615" width="13.33203125" style="113" customWidth="1"/>
    <col min="4616" max="4616" width="8.5546875" style="113" bestFit="1" customWidth="1"/>
    <col min="4617" max="4617" width="14.109375" style="113" customWidth="1"/>
    <col min="4618" max="4867" width="8.88671875" style="113"/>
    <col min="4868" max="4868" width="10.33203125" style="113" bestFit="1" customWidth="1"/>
    <col min="4869" max="4869" width="38" style="113" customWidth="1"/>
    <col min="4870" max="4870" width="6.6640625" style="113" customWidth="1"/>
    <col min="4871" max="4871" width="13.33203125" style="113" customWidth="1"/>
    <col min="4872" max="4872" width="8.5546875" style="113" bestFit="1" customWidth="1"/>
    <col min="4873" max="4873" width="14.109375" style="113" customWidth="1"/>
    <col min="4874" max="5123" width="8.88671875" style="113"/>
    <col min="5124" max="5124" width="10.33203125" style="113" bestFit="1" customWidth="1"/>
    <col min="5125" max="5125" width="38" style="113" customWidth="1"/>
    <col min="5126" max="5126" width="6.6640625" style="113" customWidth="1"/>
    <col min="5127" max="5127" width="13.33203125" style="113" customWidth="1"/>
    <col min="5128" max="5128" width="8.5546875" style="113" bestFit="1" customWidth="1"/>
    <col min="5129" max="5129" width="14.109375" style="113" customWidth="1"/>
    <col min="5130" max="5379" width="8.88671875" style="113"/>
    <col min="5380" max="5380" width="10.33203125" style="113" bestFit="1" customWidth="1"/>
    <col min="5381" max="5381" width="38" style="113" customWidth="1"/>
    <col min="5382" max="5382" width="6.6640625" style="113" customWidth="1"/>
    <col min="5383" max="5383" width="13.33203125" style="113" customWidth="1"/>
    <col min="5384" max="5384" width="8.5546875" style="113" bestFit="1" customWidth="1"/>
    <col min="5385" max="5385" width="14.109375" style="113" customWidth="1"/>
    <col min="5386" max="5635" width="8.88671875" style="113"/>
    <col min="5636" max="5636" width="10.33203125" style="113" bestFit="1" customWidth="1"/>
    <col min="5637" max="5637" width="38" style="113" customWidth="1"/>
    <col min="5638" max="5638" width="6.6640625" style="113" customWidth="1"/>
    <col min="5639" max="5639" width="13.33203125" style="113" customWidth="1"/>
    <col min="5640" max="5640" width="8.5546875" style="113" bestFit="1" customWidth="1"/>
    <col min="5641" max="5641" width="14.109375" style="113" customWidth="1"/>
    <col min="5642" max="5891" width="8.88671875" style="113"/>
    <col min="5892" max="5892" width="10.33203125" style="113" bestFit="1" customWidth="1"/>
    <col min="5893" max="5893" width="38" style="113" customWidth="1"/>
    <col min="5894" max="5894" width="6.6640625" style="113" customWidth="1"/>
    <col min="5895" max="5895" width="13.33203125" style="113" customWidth="1"/>
    <col min="5896" max="5896" width="8.5546875" style="113" bestFit="1" customWidth="1"/>
    <col min="5897" max="5897" width="14.109375" style="113" customWidth="1"/>
    <col min="5898" max="6147" width="8.88671875" style="113"/>
    <col min="6148" max="6148" width="10.33203125" style="113" bestFit="1" customWidth="1"/>
    <col min="6149" max="6149" width="38" style="113" customWidth="1"/>
    <col min="6150" max="6150" width="6.6640625" style="113" customWidth="1"/>
    <col min="6151" max="6151" width="13.33203125" style="113" customWidth="1"/>
    <col min="6152" max="6152" width="8.5546875" style="113" bestFit="1" customWidth="1"/>
    <col min="6153" max="6153" width="14.109375" style="113" customWidth="1"/>
    <col min="6154" max="6403" width="8.88671875" style="113"/>
    <col min="6404" max="6404" width="10.33203125" style="113" bestFit="1" customWidth="1"/>
    <col min="6405" max="6405" width="38" style="113" customWidth="1"/>
    <col min="6406" max="6406" width="6.6640625" style="113" customWidth="1"/>
    <col min="6407" max="6407" width="13.33203125" style="113" customWidth="1"/>
    <col min="6408" max="6408" width="8.5546875" style="113" bestFit="1" customWidth="1"/>
    <col min="6409" max="6409" width="14.109375" style="113" customWidth="1"/>
    <col min="6410" max="6659" width="8.88671875" style="113"/>
    <col min="6660" max="6660" width="10.33203125" style="113" bestFit="1" customWidth="1"/>
    <col min="6661" max="6661" width="38" style="113" customWidth="1"/>
    <col min="6662" max="6662" width="6.6640625" style="113" customWidth="1"/>
    <col min="6663" max="6663" width="13.33203125" style="113" customWidth="1"/>
    <col min="6664" max="6664" width="8.5546875" style="113" bestFit="1" customWidth="1"/>
    <col min="6665" max="6665" width="14.109375" style="113" customWidth="1"/>
    <col min="6666" max="6915" width="8.88671875" style="113"/>
    <col min="6916" max="6916" width="10.33203125" style="113" bestFit="1" customWidth="1"/>
    <col min="6917" max="6917" width="38" style="113" customWidth="1"/>
    <col min="6918" max="6918" width="6.6640625" style="113" customWidth="1"/>
    <col min="6919" max="6919" width="13.33203125" style="113" customWidth="1"/>
    <col min="6920" max="6920" width="8.5546875" style="113" bestFit="1" customWidth="1"/>
    <col min="6921" max="6921" width="14.109375" style="113" customWidth="1"/>
    <col min="6922" max="7171" width="8.88671875" style="113"/>
    <col min="7172" max="7172" width="10.33203125" style="113" bestFit="1" customWidth="1"/>
    <col min="7173" max="7173" width="38" style="113" customWidth="1"/>
    <col min="7174" max="7174" width="6.6640625" style="113" customWidth="1"/>
    <col min="7175" max="7175" width="13.33203125" style="113" customWidth="1"/>
    <col min="7176" max="7176" width="8.5546875" style="113" bestFit="1" customWidth="1"/>
    <col min="7177" max="7177" width="14.109375" style="113" customWidth="1"/>
    <col min="7178" max="7427" width="8.88671875" style="113"/>
    <col min="7428" max="7428" width="10.33203125" style="113" bestFit="1" customWidth="1"/>
    <col min="7429" max="7429" width="38" style="113" customWidth="1"/>
    <col min="7430" max="7430" width="6.6640625" style="113" customWidth="1"/>
    <col min="7431" max="7431" width="13.33203125" style="113" customWidth="1"/>
    <col min="7432" max="7432" width="8.5546875" style="113" bestFit="1" customWidth="1"/>
    <col min="7433" max="7433" width="14.109375" style="113" customWidth="1"/>
    <col min="7434" max="7683" width="8.88671875" style="113"/>
    <col min="7684" max="7684" width="10.33203125" style="113" bestFit="1" customWidth="1"/>
    <col min="7685" max="7685" width="38" style="113" customWidth="1"/>
    <col min="7686" max="7686" width="6.6640625" style="113" customWidth="1"/>
    <col min="7687" max="7687" width="13.33203125" style="113" customWidth="1"/>
    <col min="7688" max="7688" width="8.5546875" style="113" bestFit="1" customWidth="1"/>
    <col min="7689" max="7689" width="14.109375" style="113" customWidth="1"/>
    <col min="7690" max="7939" width="8.88671875" style="113"/>
    <col min="7940" max="7940" width="10.33203125" style="113" bestFit="1" customWidth="1"/>
    <col min="7941" max="7941" width="38" style="113" customWidth="1"/>
    <col min="7942" max="7942" width="6.6640625" style="113" customWidth="1"/>
    <col min="7943" max="7943" width="13.33203125" style="113" customWidth="1"/>
    <col min="7944" max="7944" width="8.5546875" style="113" bestFit="1" customWidth="1"/>
    <col min="7945" max="7945" width="14.109375" style="113" customWidth="1"/>
    <col min="7946" max="8195" width="8.88671875" style="113"/>
    <col min="8196" max="8196" width="10.33203125" style="113" bestFit="1" customWidth="1"/>
    <col min="8197" max="8197" width="38" style="113" customWidth="1"/>
    <col min="8198" max="8198" width="6.6640625" style="113" customWidth="1"/>
    <col min="8199" max="8199" width="13.33203125" style="113" customWidth="1"/>
    <col min="8200" max="8200" width="8.5546875" style="113" bestFit="1" customWidth="1"/>
    <col min="8201" max="8201" width="14.109375" style="113" customWidth="1"/>
    <col min="8202" max="8451" width="8.88671875" style="113"/>
    <col min="8452" max="8452" width="10.33203125" style="113" bestFit="1" customWidth="1"/>
    <col min="8453" max="8453" width="38" style="113" customWidth="1"/>
    <col min="8454" max="8454" width="6.6640625" style="113" customWidth="1"/>
    <col min="8455" max="8455" width="13.33203125" style="113" customWidth="1"/>
    <col min="8456" max="8456" width="8.5546875" style="113" bestFit="1" customWidth="1"/>
    <col min="8457" max="8457" width="14.109375" style="113" customWidth="1"/>
    <col min="8458" max="8707" width="8.88671875" style="113"/>
    <col min="8708" max="8708" width="10.33203125" style="113" bestFit="1" customWidth="1"/>
    <col min="8709" max="8709" width="38" style="113" customWidth="1"/>
    <col min="8710" max="8710" width="6.6640625" style="113" customWidth="1"/>
    <col min="8711" max="8711" width="13.33203125" style="113" customWidth="1"/>
    <col min="8712" max="8712" width="8.5546875" style="113" bestFit="1" customWidth="1"/>
    <col min="8713" max="8713" width="14.109375" style="113" customWidth="1"/>
    <col min="8714" max="8963" width="8.88671875" style="113"/>
    <col min="8964" max="8964" width="10.33203125" style="113" bestFit="1" customWidth="1"/>
    <col min="8965" max="8965" width="38" style="113" customWidth="1"/>
    <col min="8966" max="8966" width="6.6640625" style="113" customWidth="1"/>
    <col min="8967" max="8967" width="13.33203125" style="113" customWidth="1"/>
    <col min="8968" max="8968" width="8.5546875" style="113" bestFit="1" customWidth="1"/>
    <col min="8969" max="8969" width="14.109375" style="113" customWidth="1"/>
    <col min="8970" max="9219" width="8.88671875" style="113"/>
    <col min="9220" max="9220" width="10.33203125" style="113" bestFit="1" customWidth="1"/>
    <col min="9221" max="9221" width="38" style="113" customWidth="1"/>
    <col min="9222" max="9222" width="6.6640625" style="113" customWidth="1"/>
    <col min="9223" max="9223" width="13.33203125" style="113" customWidth="1"/>
    <col min="9224" max="9224" width="8.5546875" style="113" bestFit="1" customWidth="1"/>
    <col min="9225" max="9225" width="14.109375" style="113" customWidth="1"/>
    <col min="9226" max="9475" width="8.88671875" style="113"/>
    <col min="9476" max="9476" width="10.33203125" style="113" bestFit="1" customWidth="1"/>
    <col min="9477" max="9477" width="38" style="113" customWidth="1"/>
    <col min="9478" max="9478" width="6.6640625" style="113" customWidth="1"/>
    <col min="9479" max="9479" width="13.33203125" style="113" customWidth="1"/>
    <col min="9480" max="9480" width="8.5546875" style="113" bestFit="1" customWidth="1"/>
    <col min="9481" max="9481" width="14.109375" style="113" customWidth="1"/>
    <col min="9482" max="9731" width="8.88671875" style="113"/>
    <col min="9732" max="9732" width="10.33203125" style="113" bestFit="1" customWidth="1"/>
    <col min="9733" max="9733" width="38" style="113" customWidth="1"/>
    <col min="9734" max="9734" width="6.6640625" style="113" customWidth="1"/>
    <col min="9735" max="9735" width="13.33203125" style="113" customWidth="1"/>
    <col min="9736" max="9736" width="8.5546875" style="113" bestFit="1" customWidth="1"/>
    <col min="9737" max="9737" width="14.109375" style="113" customWidth="1"/>
    <col min="9738" max="9987" width="8.88671875" style="113"/>
    <col min="9988" max="9988" width="10.33203125" style="113" bestFit="1" customWidth="1"/>
    <col min="9989" max="9989" width="38" style="113" customWidth="1"/>
    <col min="9990" max="9990" width="6.6640625" style="113" customWidth="1"/>
    <col min="9991" max="9991" width="13.33203125" style="113" customWidth="1"/>
    <col min="9992" max="9992" width="8.5546875" style="113" bestFit="1" customWidth="1"/>
    <col min="9993" max="9993" width="14.109375" style="113" customWidth="1"/>
    <col min="9994" max="10243" width="8.88671875" style="113"/>
    <col min="10244" max="10244" width="10.33203125" style="113" bestFit="1" customWidth="1"/>
    <col min="10245" max="10245" width="38" style="113" customWidth="1"/>
    <col min="10246" max="10246" width="6.6640625" style="113" customWidth="1"/>
    <col min="10247" max="10247" width="13.33203125" style="113" customWidth="1"/>
    <col min="10248" max="10248" width="8.5546875" style="113" bestFit="1" customWidth="1"/>
    <col min="10249" max="10249" width="14.109375" style="113" customWidth="1"/>
    <col min="10250" max="10499" width="8.88671875" style="113"/>
    <col min="10500" max="10500" width="10.33203125" style="113" bestFit="1" customWidth="1"/>
    <col min="10501" max="10501" width="38" style="113" customWidth="1"/>
    <col min="10502" max="10502" width="6.6640625" style="113" customWidth="1"/>
    <col min="10503" max="10503" width="13.33203125" style="113" customWidth="1"/>
    <col min="10504" max="10504" width="8.5546875" style="113" bestFit="1" customWidth="1"/>
    <col min="10505" max="10505" width="14.109375" style="113" customWidth="1"/>
    <col min="10506" max="10755" width="8.88671875" style="113"/>
    <col min="10756" max="10756" width="10.33203125" style="113" bestFit="1" customWidth="1"/>
    <col min="10757" max="10757" width="38" style="113" customWidth="1"/>
    <col min="10758" max="10758" width="6.6640625" style="113" customWidth="1"/>
    <col min="10759" max="10759" width="13.33203125" style="113" customWidth="1"/>
    <col min="10760" max="10760" width="8.5546875" style="113" bestFit="1" customWidth="1"/>
    <col min="10761" max="10761" width="14.109375" style="113" customWidth="1"/>
    <col min="10762" max="11011" width="8.88671875" style="113"/>
    <col min="11012" max="11012" width="10.33203125" style="113" bestFit="1" customWidth="1"/>
    <col min="11013" max="11013" width="38" style="113" customWidth="1"/>
    <col min="11014" max="11014" width="6.6640625" style="113" customWidth="1"/>
    <col min="11015" max="11015" width="13.33203125" style="113" customWidth="1"/>
    <col min="11016" max="11016" width="8.5546875" style="113" bestFit="1" customWidth="1"/>
    <col min="11017" max="11017" width="14.109375" style="113" customWidth="1"/>
    <col min="11018" max="11267" width="8.88671875" style="113"/>
    <col min="11268" max="11268" width="10.33203125" style="113" bestFit="1" customWidth="1"/>
    <col min="11269" max="11269" width="38" style="113" customWidth="1"/>
    <col min="11270" max="11270" width="6.6640625" style="113" customWidth="1"/>
    <col min="11271" max="11271" width="13.33203125" style="113" customWidth="1"/>
    <col min="11272" max="11272" width="8.5546875" style="113" bestFit="1" customWidth="1"/>
    <col min="11273" max="11273" width="14.109375" style="113" customWidth="1"/>
    <col min="11274" max="11523" width="8.88671875" style="113"/>
    <col min="11524" max="11524" width="10.33203125" style="113" bestFit="1" customWidth="1"/>
    <col min="11525" max="11525" width="38" style="113" customWidth="1"/>
    <col min="11526" max="11526" width="6.6640625" style="113" customWidth="1"/>
    <col min="11527" max="11527" width="13.33203125" style="113" customWidth="1"/>
    <col min="11528" max="11528" width="8.5546875" style="113" bestFit="1" customWidth="1"/>
    <col min="11529" max="11529" width="14.109375" style="113" customWidth="1"/>
    <col min="11530" max="11779" width="8.88671875" style="113"/>
    <col min="11780" max="11780" width="10.33203125" style="113" bestFit="1" customWidth="1"/>
    <col min="11781" max="11781" width="38" style="113" customWidth="1"/>
    <col min="11782" max="11782" width="6.6640625" style="113" customWidth="1"/>
    <col min="11783" max="11783" width="13.33203125" style="113" customWidth="1"/>
    <col min="11784" max="11784" width="8.5546875" style="113" bestFit="1" customWidth="1"/>
    <col min="11785" max="11785" width="14.109375" style="113" customWidth="1"/>
    <col min="11786" max="12035" width="8.88671875" style="113"/>
    <col min="12036" max="12036" width="10.33203125" style="113" bestFit="1" customWidth="1"/>
    <col min="12037" max="12037" width="38" style="113" customWidth="1"/>
    <col min="12038" max="12038" width="6.6640625" style="113" customWidth="1"/>
    <col min="12039" max="12039" width="13.33203125" style="113" customWidth="1"/>
    <col min="12040" max="12040" width="8.5546875" style="113" bestFit="1" customWidth="1"/>
    <col min="12041" max="12041" width="14.109375" style="113" customWidth="1"/>
    <col min="12042" max="12291" width="8.88671875" style="113"/>
    <col min="12292" max="12292" width="10.33203125" style="113" bestFit="1" customWidth="1"/>
    <col min="12293" max="12293" width="38" style="113" customWidth="1"/>
    <col min="12294" max="12294" width="6.6640625" style="113" customWidth="1"/>
    <col min="12295" max="12295" width="13.33203125" style="113" customWidth="1"/>
    <col min="12296" max="12296" width="8.5546875" style="113" bestFit="1" customWidth="1"/>
    <col min="12297" max="12297" width="14.109375" style="113" customWidth="1"/>
    <col min="12298" max="12547" width="8.88671875" style="113"/>
    <col min="12548" max="12548" width="10.33203125" style="113" bestFit="1" customWidth="1"/>
    <col min="12549" max="12549" width="38" style="113" customWidth="1"/>
    <col min="12550" max="12550" width="6.6640625" style="113" customWidth="1"/>
    <col min="12551" max="12551" width="13.33203125" style="113" customWidth="1"/>
    <col min="12552" max="12552" width="8.5546875" style="113" bestFit="1" customWidth="1"/>
    <col min="12553" max="12553" width="14.109375" style="113" customWidth="1"/>
    <col min="12554" max="12803" width="8.88671875" style="113"/>
    <col min="12804" max="12804" width="10.33203125" style="113" bestFit="1" customWidth="1"/>
    <col min="12805" max="12805" width="38" style="113" customWidth="1"/>
    <col min="12806" max="12806" width="6.6640625" style="113" customWidth="1"/>
    <col min="12807" max="12807" width="13.33203125" style="113" customWidth="1"/>
    <col min="12808" max="12808" width="8.5546875" style="113" bestFit="1" customWidth="1"/>
    <col min="12809" max="12809" width="14.109375" style="113" customWidth="1"/>
    <col min="12810" max="13059" width="8.88671875" style="113"/>
    <col min="13060" max="13060" width="10.33203125" style="113" bestFit="1" customWidth="1"/>
    <col min="13061" max="13061" width="38" style="113" customWidth="1"/>
    <col min="13062" max="13062" width="6.6640625" style="113" customWidth="1"/>
    <col min="13063" max="13063" width="13.33203125" style="113" customWidth="1"/>
    <col min="13064" max="13064" width="8.5546875" style="113" bestFit="1" customWidth="1"/>
    <col min="13065" max="13065" width="14.109375" style="113" customWidth="1"/>
    <col min="13066" max="13315" width="8.88671875" style="113"/>
    <col min="13316" max="13316" width="10.33203125" style="113" bestFit="1" customWidth="1"/>
    <col min="13317" max="13317" width="38" style="113" customWidth="1"/>
    <col min="13318" max="13318" width="6.6640625" style="113" customWidth="1"/>
    <col min="13319" max="13319" width="13.33203125" style="113" customWidth="1"/>
    <col min="13320" max="13320" width="8.5546875" style="113" bestFit="1" customWidth="1"/>
    <col min="13321" max="13321" width="14.109375" style="113" customWidth="1"/>
    <col min="13322" max="13571" width="8.88671875" style="113"/>
    <col min="13572" max="13572" width="10.33203125" style="113" bestFit="1" customWidth="1"/>
    <col min="13573" max="13573" width="38" style="113" customWidth="1"/>
    <col min="13574" max="13574" width="6.6640625" style="113" customWidth="1"/>
    <col min="13575" max="13575" width="13.33203125" style="113" customWidth="1"/>
    <col min="13576" max="13576" width="8.5546875" style="113" bestFit="1" customWidth="1"/>
    <col min="13577" max="13577" width="14.109375" style="113" customWidth="1"/>
    <col min="13578" max="13827" width="8.88671875" style="113"/>
    <col min="13828" max="13828" width="10.33203125" style="113" bestFit="1" customWidth="1"/>
    <col min="13829" max="13829" width="38" style="113" customWidth="1"/>
    <col min="13830" max="13830" width="6.6640625" style="113" customWidth="1"/>
    <col min="13831" max="13831" width="13.33203125" style="113" customWidth="1"/>
    <col min="13832" max="13832" width="8.5546875" style="113" bestFit="1" customWidth="1"/>
    <col min="13833" max="13833" width="14.109375" style="113" customWidth="1"/>
    <col min="13834" max="14083" width="8.88671875" style="113"/>
    <col min="14084" max="14084" width="10.33203125" style="113" bestFit="1" customWidth="1"/>
    <col min="14085" max="14085" width="38" style="113" customWidth="1"/>
    <col min="14086" max="14086" width="6.6640625" style="113" customWidth="1"/>
    <col min="14087" max="14087" width="13.33203125" style="113" customWidth="1"/>
    <col min="14088" max="14088" width="8.5546875" style="113" bestFit="1" customWidth="1"/>
    <col min="14089" max="14089" width="14.109375" style="113" customWidth="1"/>
    <col min="14090" max="14339" width="8.88671875" style="113"/>
    <col min="14340" max="14340" width="10.33203125" style="113" bestFit="1" customWidth="1"/>
    <col min="14341" max="14341" width="38" style="113" customWidth="1"/>
    <col min="14342" max="14342" width="6.6640625" style="113" customWidth="1"/>
    <col min="14343" max="14343" width="13.33203125" style="113" customWidth="1"/>
    <col min="14344" max="14344" width="8.5546875" style="113" bestFit="1" customWidth="1"/>
    <col min="14345" max="14345" width="14.109375" style="113" customWidth="1"/>
    <col min="14346" max="14595" width="8.88671875" style="113"/>
    <col min="14596" max="14596" width="10.33203125" style="113" bestFit="1" customWidth="1"/>
    <col min="14597" max="14597" width="38" style="113" customWidth="1"/>
    <col min="14598" max="14598" width="6.6640625" style="113" customWidth="1"/>
    <col min="14599" max="14599" width="13.33203125" style="113" customWidth="1"/>
    <col min="14600" max="14600" width="8.5546875" style="113" bestFit="1" customWidth="1"/>
    <col min="14601" max="14601" width="14.109375" style="113" customWidth="1"/>
    <col min="14602" max="14851" width="8.88671875" style="113"/>
    <col min="14852" max="14852" width="10.33203125" style="113" bestFit="1" customWidth="1"/>
    <col min="14853" max="14853" width="38" style="113" customWidth="1"/>
    <col min="14854" max="14854" width="6.6640625" style="113" customWidth="1"/>
    <col min="14855" max="14855" width="13.33203125" style="113" customWidth="1"/>
    <col min="14856" max="14856" width="8.5546875" style="113" bestFit="1" customWidth="1"/>
    <col min="14857" max="14857" width="14.109375" style="113" customWidth="1"/>
    <col min="14858" max="15107" width="8.88671875" style="113"/>
    <col min="15108" max="15108" width="10.33203125" style="113" bestFit="1" customWidth="1"/>
    <col min="15109" max="15109" width="38" style="113" customWidth="1"/>
    <col min="15110" max="15110" width="6.6640625" style="113" customWidth="1"/>
    <col min="15111" max="15111" width="13.33203125" style="113" customWidth="1"/>
    <col min="15112" max="15112" width="8.5546875" style="113" bestFit="1" customWidth="1"/>
    <col min="15113" max="15113" width="14.109375" style="113" customWidth="1"/>
    <col min="15114" max="15363" width="8.88671875" style="113"/>
    <col min="15364" max="15364" width="10.33203125" style="113" bestFit="1" customWidth="1"/>
    <col min="15365" max="15365" width="38" style="113" customWidth="1"/>
    <col min="15366" max="15366" width="6.6640625" style="113" customWidth="1"/>
    <col min="15367" max="15367" width="13.33203125" style="113" customWidth="1"/>
    <col min="15368" max="15368" width="8.5546875" style="113" bestFit="1" customWidth="1"/>
    <col min="15369" max="15369" width="14.109375" style="113" customWidth="1"/>
    <col min="15370" max="15619" width="8.88671875" style="113"/>
    <col min="15620" max="15620" width="10.33203125" style="113" bestFit="1" customWidth="1"/>
    <col min="15621" max="15621" width="38" style="113" customWidth="1"/>
    <col min="15622" max="15622" width="6.6640625" style="113" customWidth="1"/>
    <col min="15623" max="15623" width="13.33203125" style="113" customWidth="1"/>
    <col min="15624" max="15624" width="8.5546875" style="113" bestFit="1" customWidth="1"/>
    <col min="15625" max="15625" width="14.109375" style="113" customWidth="1"/>
    <col min="15626" max="15875" width="8.88671875" style="113"/>
    <col min="15876" max="15876" width="10.33203125" style="113" bestFit="1" customWidth="1"/>
    <col min="15877" max="15877" width="38" style="113" customWidth="1"/>
    <col min="15878" max="15878" width="6.6640625" style="113" customWidth="1"/>
    <col min="15879" max="15879" width="13.33203125" style="113" customWidth="1"/>
    <col min="15880" max="15880" width="8.5546875" style="113" bestFit="1" customWidth="1"/>
    <col min="15881" max="15881" width="14.109375" style="113" customWidth="1"/>
    <col min="15882" max="16131" width="8.88671875" style="113"/>
    <col min="16132" max="16132" width="10.33203125" style="113" bestFit="1" customWidth="1"/>
    <col min="16133" max="16133" width="38" style="113" customWidth="1"/>
    <col min="16134" max="16134" width="6.6640625" style="113" customWidth="1"/>
    <col min="16135" max="16135" width="13.33203125" style="113" customWidth="1"/>
    <col min="16136" max="16136" width="8.5546875" style="113" bestFit="1" customWidth="1"/>
    <col min="16137" max="16137" width="14.109375" style="113" customWidth="1"/>
    <col min="16138" max="16384" width="8.88671875" style="113"/>
  </cols>
  <sheetData>
    <row r="1" spans="1:12" ht="17.399999999999999" customHeight="1" x14ac:dyDescent="0.25">
      <c r="A1" s="204" t="s">
        <v>98</v>
      </c>
      <c r="B1" s="204"/>
      <c r="C1" s="204"/>
      <c r="D1" s="204"/>
      <c r="E1" s="204"/>
      <c r="F1" s="204"/>
      <c r="G1" s="204"/>
      <c r="H1" s="204"/>
      <c r="I1" s="204"/>
    </row>
    <row r="2" spans="1:12" ht="22.5" customHeight="1" x14ac:dyDescent="0.25">
      <c r="A2" s="205" t="s">
        <v>106</v>
      </c>
      <c r="B2" s="205"/>
      <c r="C2" s="205"/>
      <c r="D2" s="205"/>
      <c r="E2" s="205"/>
      <c r="F2" s="205"/>
      <c r="G2" s="205"/>
      <c r="H2" s="205"/>
      <c r="I2" s="205"/>
    </row>
    <row r="3" spans="1:12" ht="25.5" customHeight="1" x14ac:dyDescent="0.25">
      <c r="A3" s="207" t="s">
        <v>221</v>
      </c>
      <c r="B3" s="207"/>
      <c r="C3" s="207"/>
      <c r="D3" s="207"/>
      <c r="E3" s="207"/>
      <c r="F3" s="207"/>
      <c r="G3" s="207"/>
      <c r="H3" s="207"/>
      <c r="I3" s="207"/>
    </row>
    <row r="4" spans="1:12" ht="41.4" x14ac:dyDescent="0.25">
      <c r="A4" s="158" t="s">
        <v>6</v>
      </c>
      <c r="B4" s="158" t="s">
        <v>192</v>
      </c>
      <c r="C4" s="159" t="s">
        <v>0</v>
      </c>
      <c r="D4" s="159" t="s">
        <v>7</v>
      </c>
      <c r="E4" s="160" t="s">
        <v>8</v>
      </c>
      <c r="F4" s="159" t="s">
        <v>9</v>
      </c>
      <c r="G4" s="112" t="s">
        <v>190</v>
      </c>
      <c r="H4" s="112" t="s">
        <v>191</v>
      </c>
      <c r="I4" s="159" t="s">
        <v>10</v>
      </c>
      <c r="L4" s="118"/>
    </row>
    <row r="5" spans="1:12" ht="55.2" x14ac:dyDescent="0.25">
      <c r="A5" s="122">
        <v>1</v>
      </c>
      <c r="B5" s="122" t="s">
        <v>12</v>
      </c>
      <c r="C5" s="121" t="s">
        <v>13</v>
      </c>
      <c r="D5" s="122" t="s">
        <v>14</v>
      </c>
      <c r="E5" s="123">
        <f>L5*247.15</f>
        <v>0</v>
      </c>
      <c r="F5" s="174">
        <v>22868.400000000001</v>
      </c>
      <c r="G5" s="124"/>
      <c r="H5" s="124"/>
      <c r="I5" s="124"/>
      <c r="L5" s="118"/>
    </row>
    <row r="6" spans="1:12" ht="41.4" x14ac:dyDescent="0.25">
      <c r="A6" s="122">
        <f>A5+1</f>
        <v>2</v>
      </c>
      <c r="B6" s="122" t="s">
        <v>16</v>
      </c>
      <c r="C6" s="127" t="s">
        <v>17</v>
      </c>
      <c r="D6" s="122" t="s">
        <v>14</v>
      </c>
      <c r="E6" s="123">
        <v>3105.46</v>
      </c>
      <c r="F6" s="174">
        <v>8525.6</v>
      </c>
      <c r="G6" s="124"/>
      <c r="H6" s="124"/>
      <c r="I6" s="124"/>
    </row>
    <row r="7" spans="1:12" ht="41.4" x14ac:dyDescent="0.25">
      <c r="A7" s="122">
        <f t="shared" ref="A7:A11" si="0">A6+1</f>
        <v>3</v>
      </c>
      <c r="B7" s="122" t="s">
        <v>16</v>
      </c>
      <c r="C7" s="127" t="s">
        <v>17</v>
      </c>
      <c r="D7" s="122" t="s">
        <v>14</v>
      </c>
      <c r="E7" s="123">
        <f>L5*2875.43</f>
        <v>0</v>
      </c>
      <c r="F7" s="174">
        <v>11367.47</v>
      </c>
      <c r="G7" s="124"/>
      <c r="H7" s="124"/>
      <c r="I7" s="124"/>
    </row>
    <row r="8" spans="1:12" ht="27.6" x14ac:dyDescent="0.25">
      <c r="A8" s="122">
        <f t="shared" si="0"/>
        <v>4</v>
      </c>
      <c r="B8" s="122" t="s">
        <v>18</v>
      </c>
      <c r="C8" s="127" t="s">
        <v>19</v>
      </c>
      <c r="D8" s="122" t="s">
        <v>20</v>
      </c>
      <c r="E8" s="123">
        <f>L5*681.93</f>
        <v>0</v>
      </c>
      <c r="F8" s="174">
        <v>59354.400000000001</v>
      </c>
      <c r="G8" s="124"/>
      <c r="H8" s="124"/>
      <c r="I8" s="124"/>
    </row>
    <row r="9" spans="1:12" ht="41.4" x14ac:dyDescent="0.25">
      <c r="A9" s="122">
        <f t="shared" si="0"/>
        <v>5</v>
      </c>
      <c r="B9" s="122" t="s">
        <v>21</v>
      </c>
      <c r="C9" s="127" t="s">
        <v>22</v>
      </c>
      <c r="D9" s="122" t="s">
        <v>14</v>
      </c>
      <c r="E9" s="123">
        <f>L5*12745.86</f>
        <v>0</v>
      </c>
      <c r="F9" s="174">
        <v>94.73</v>
      </c>
      <c r="G9" s="124"/>
      <c r="H9" s="124"/>
      <c r="I9" s="124"/>
    </row>
    <row r="10" spans="1:12" ht="27.6" x14ac:dyDescent="0.25">
      <c r="A10" s="122">
        <f t="shared" si="0"/>
        <v>6</v>
      </c>
      <c r="B10" s="122" t="s">
        <v>30</v>
      </c>
      <c r="C10" s="127" t="s">
        <v>31</v>
      </c>
      <c r="D10" s="122" t="s">
        <v>14</v>
      </c>
      <c r="E10" s="123">
        <f>L5*123.11</f>
        <v>0</v>
      </c>
      <c r="F10" s="174">
        <v>13721.04</v>
      </c>
      <c r="G10" s="124"/>
      <c r="H10" s="124"/>
      <c r="I10" s="124"/>
    </row>
    <row r="11" spans="1:12" ht="55.2" x14ac:dyDescent="0.25">
      <c r="A11" s="122">
        <f t="shared" si="0"/>
        <v>7</v>
      </c>
      <c r="B11" s="122" t="s">
        <v>32</v>
      </c>
      <c r="C11" s="127" t="s">
        <v>33</v>
      </c>
      <c r="D11" s="122" t="s">
        <v>14</v>
      </c>
      <c r="E11" s="123">
        <f>L5*357.09</f>
        <v>0</v>
      </c>
      <c r="F11" s="174">
        <v>18945.78</v>
      </c>
      <c r="G11" s="124"/>
      <c r="H11" s="124"/>
      <c r="I11" s="124"/>
    </row>
    <row r="12" spans="1:12" ht="24" customHeight="1" x14ac:dyDescent="0.25">
      <c r="A12" s="208" t="s">
        <v>4</v>
      </c>
      <c r="B12" s="209"/>
      <c r="C12" s="209"/>
      <c r="D12" s="209"/>
      <c r="E12" s="209"/>
      <c r="F12" s="209"/>
      <c r="G12" s="209"/>
      <c r="H12" s="210"/>
      <c r="I12" s="165"/>
    </row>
  </sheetData>
  <mergeCells count="4">
    <mergeCell ref="A1:I1"/>
    <mergeCell ref="A2:I2"/>
    <mergeCell ref="A3:I3"/>
    <mergeCell ref="A12:H12"/>
  </mergeCells>
  <printOptions horizontalCentered="1"/>
  <pageMargins left="0.59055118110236227" right="0.59055118110236227" top="0.59055118110236227" bottom="0.59055118110236227" header="0.11811023622047245" footer="0.11811023622047245"/>
  <pageSetup paperSize="9" scale="8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2:C8"/>
  <sheetViews>
    <sheetView view="pageBreakPreview" zoomScale="136" zoomScaleNormal="100" zoomScaleSheetLayoutView="136" workbookViewId="0">
      <selection sqref="A1:B1048576"/>
    </sheetView>
  </sheetViews>
  <sheetFormatPr defaultRowHeight="13.2" x14ac:dyDescent="0.25"/>
  <cols>
    <col min="1" max="1" width="5.5546875" bestFit="1" customWidth="1"/>
    <col min="2" max="2" width="31.109375" customWidth="1"/>
    <col min="3" max="3" width="14.44140625" bestFit="1" customWidth="1"/>
  </cols>
  <sheetData>
    <row r="2" spans="1:3" ht="29.25" customHeight="1" x14ac:dyDescent="0.25">
      <c r="A2" s="199" t="s">
        <v>99</v>
      </c>
      <c r="B2" s="200"/>
      <c r="C2" s="200"/>
    </row>
    <row r="3" spans="1:3" ht="40.5" customHeight="1" x14ac:dyDescent="0.25">
      <c r="A3" s="199" t="s">
        <v>107</v>
      </c>
      <c r="B3" s="199"/>
      <c r="C3" s="199"/>
    </row>
    <row r="4" spans="1:3" ht="13.8" thickBot="1" x14ac:dyDescent="0.3">
      <c r="A4" s="199" t="s">
        <v>126</v>
      </c>
      <c r="B4" s="199"/>
      <c r="C4" s="199"/>
    </row>
    <row r="5" spans="1:3" x14ac:dyDescent="0.25">
      <c r="A5" s="1" t="s">
        <v>2</v>
      </c>
      <c r="B5" s="2" t="s">
        <v>0</v>
      </c>
      <c r="C5" s="3" t="s">
        <v>3</v>
      </c>
    </row>
    <row r="6" spans="1:3" x14ac:dyDescent="0.25">
      <c r="A6" s="71">
        <v>1</v>
      </c>
      <c r="B6" s="5" t="s">
        <v>136</v>
      </c>
      <c r="C6" s="75">
        <f>('9 BOQ Parrai'!H12)/10^6</f>
        <v>0</v>
      </c>
    </row>
    <row r="7" spans="1:3" x14ac:dyDescent="0.25">
      <c r="A7" s="4">
        <v>2</v>
      </c>
      <c r="B7" s="5" t="s">
        <v>137</v>
      </c>
      <c r="C7" s="76">
        <f>('10 BOQ Dedawar'!H12)/10^6</f>
        <v>0</v>
      </c>
    </row>
    <row r="8" spans="1:3" ht="13.8" thickBot="1" x14ac:dyDescent="0.3">
      <c r="A8" s="201" t="s">
        <v>4</v>
      </c>
      <c r="B8" s="202"/>
      <c r="C8" s="76">
        <f>SUM(C6:C7)</f>
        <v>0</v>
      </c>
    </row>
  </sheetData>
  <mergeCells count="4">
    <mergeCell ref="A2:C2"/>
    <mergeCell ref="A3:C3"/>
    <mergeCell ref="A4:C4"/>
    <mergeCell ref="A8:B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6"/>
  <sheetViews>
    <sheetView view="pageBreakPreview" zoomScale="112" zoomScaleNormal="100" zoomScaleSheetLayoutView="112" workbookViewId="0">
      <selection activeCell="F13" sqref="F13"/>
    </sheetView>
  </sheetViews>
  <sheetFormatPr defaultRowHeight="13.2" x14ac:dyDescent="0.25"/>
  <cols>
    <col min="1" max="1" width="5.88671875" customWidth="1"/>
    <col min="2" max="2" width="33.6640625" customWidth="1"/>
    <col min="3" max="3" width="14.44140625" bestFit="1" customWidth="1"/>
  </cols>
  <sheetData>
    <row r="1" spans="1:3" ht="36.75" customHeight="1" x14ac:dyDescent="0.25">
      <c r="A1" s="199" t="s">
        <v>99</v>
      </c>
      <c r="B1" s="200"/>
      <c r="C1" s="200"/>
    </row>
    <row r="2" spans="1:3" ht="22.5" customHeight="1" x14ac:dyDescent="0.25">
      <c r="A2" s="199" t="str">
        <f>'27 BOQ Additional Rehab.'!A2:H2</f>
        <v>1. Rehabilitation  of flood protection works along  right bank of Swat river at  villages Hazara,Kabal District Swat.</v>
      </c>
      <c r="B2" s="199"/>
      <c r="C2" s="199"/>
    </row>
    <row r="3" spans="1:3" ht="13.8" thickBot="1" x14ac:dyDescent="0.3">
      <c r="A3" s="199" t="s">
        <v>126</v>
      </c>
      <c r="B3" s="199"/>
      <c r="C3" s="199"/>
    </row>
    <row r="4" spans="1:3" x14ac:dyDescent="0.25">
      <c r="A4" s="1" t="s">
        <v>2</v>
      </c>
      <c r="B4" s="2" t="s">
        <v>0</v>
      </c>
      <c r="C4" s="3" t="s">
        <v>3</v>
      </c>
    </row>
    <row r="5" spans="1:3" x14ac:dyDescent="0.25">
      <c r="A5" s="4">
        <v>1</v>
      </c>
      <c r="B5" s="5" t="s">
        <v>178</v>
      </c>
      <c r="C5" s="6">
        <f>('27 BOQ Additional Rehab.'!H11)/(10^6)</f>
        <v>0</v>
      </c>
    </row>
    <row r="6" spans="1:3" ht="13.8" thickBot="1" x14ac:dyDescent="0.3">
      <c r="A6" s="201" t="s">
        <v>4</v>
      </c>
      <c r="B6" s="202"/>
      <c r="C6" s="7">
        <f>SUM(C5)</f>
        <v>0</v>
      </c>
    </row>
  </sheetData>
  <mergeCells count="4">
    <mergeCell ref="A1:C1"/>
    <mergeCell ref="A2:C2"/>
    <mergeCell ref="A3:C3"/>
    <mergeCell ref="A6:B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tabColor theme="9" tint="0.59999389629810485"/>
  </sheetPr>
  <dimension ref="A1:K12"/>
  <sheetViews>
    <sheetView view="pageBreakPreview"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10.6640625" style="113" customWidth="1"/>
    <col min="5" max="5" width="15.33203125" style="113" customWidth="1"/>
    <col min="6" max="6" width="18" style="113" customWidth="1"/>
    <col min="7" max="7" width="45.33203125"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17.399999999999999" customHeight="1" x14ac:dyDescent="0.25">
      <c r="A1" s="204" t="s">
        <v>98</v>
      </c>
      <c r="B1" s="204"/>
      <c r="C1" s="204"/>
      <c r="D1" s="204"/>
      <c r="E1" s="204"/>
      <c r="F1" s="204"/>
      <c r="G1" s="204"/>
      <c r="H1" s="204"/>
    </row>
    <row r="2" spans="1:11" ht="22.5" customHeight="1" x14ac:dyDescent="0.25">
      <c r="A2" s="205" t="s">
        <v>107</v>
      </c>
      <c r="B2" s="205"/>
      <c r="C2" s="205"/>
      <c r="D2" s="205"/>
      <c r="E2" s="205"/>
      <c r="F2" s="205"/>
      <c r="G2" s="205"/>
      <c r="H2" s="205"/>
    </row>
    <row r="3" spans="1:11" ht="25.5" customHeight="1" x14ac:dyDescent="0.25">
      <c r="A3" s="207" t="s">
        <v>222</v>
      </c>
      <c r="B3" s="207"/>
      <c r="C3" s="207"/>
      <c r="D3" s="207"/>
      <c r="E3" s="207"/>
      <c r="F3" s="207"/>
      <c r="G3" s="207"/>
      <c r="H3" s="207"/>
    </row>
    <row r="4" spans="1:11" ht="27.6" x14ac:dyDescent="0.25">
      <c r="A4" s="158" t="s">
        <v>6</v>
      </c>
      <c r="B4" s="158" t="s">
        <v>192</v>
      </c>
      <c r="C4" s="159" t="s">
        <v>0</v>
      </c>
      <c r="D4" s="159" t="s">
        <v>7</v>
      </c>
      <c r="E4" s="159" t="s">
        <v>9</v>
      </c>
      <c r="F4" s="112" t="s">
        <v>190</v>
      </c>
      <c r="G4" s="112" t="s">
        <v>191</v>
      </c>
      <c r="H4" s="159" t="s">
        <v>10</v>
      </c>
      <c r="K4" s="118"/>
    </row>
    <row r="5" spans="1:11" ht="55.2" x14ac:dyDescent="0.25">
      <c r="A5" s="122">
        <v>1</v>
      </c>
      <c r="B5" s="122" t="s">
        <v>12</v>
      </c>
      <c r="C5" s="121" t="s">
        <v>13</v>
      </c>
      <c r="D5" s="122" t="s">
        <v>14</v>
      </c>
      <c r="E5" s="174">
        <v>16687.28</v>
      </c>
      <c r="F5" s="124"/>
      <c r="G5" s="124"/>
      <c r="H5" s="124"/>
      <c r="K5" s="118"/>
    </row>
    <row r="6" spans="1:11" ht="41.4" x14ac:dyDescent="0.25">
      <c r="A6" s="122">
        <f>A5+1</f>
        <v>2</v>
      </c>
      <c r="B6" s="122" t="s">
        <v>16</v>
      </c>
      <c r="C6" s="127" t="s">
        <v>17</v>
      </c>
      <c r="D6" s="122" t="s">
        <v>14</v>
      </c>
      <c r="E6" s="174">
        <v>3964.37</v>
      </c>
      <c r="F6" s="124"/>
      <c r="G6" s="124"/>
      <c r="H6" s="124"/>
    </row>
    <row r="7" spans="1:11" ht="41.4" x14ac:dyDescent="0.25">
      <c r="A7" s="122">
        <f t="shared" ref="A7:A11" si="0">A6+1</f>
        <v>3</v>
      </c>
      <c r="B7" s="122" t="s">
        <v>16</v>
      </c>
      <c r="C7" s="127" t="s">
        <v>17</v>
      </c>
      <c r="D7" s="122" t="s">
        <v>14</v>
      </c>
      <c r="E7" s="174">
        <v>8589.48</v>
      </c>
      <c r="F7" s="124"/>
      <c r="G7" s="124"/>
      <c r="H7" s="124"/>
    </row>
    <row r="8" spans="1:11" ht="27.6" x14ac:dyDescent="0.25">
      <c r="A8" s="122">
        <f t="shared" si="0"/>
        <v>4</v>
      </c>
      <c r="B8" s="122" t="s">
        <v>18</v>
      </c>
      <c r="C8" s="127" t="s">
        <v>19</v>
      </c>
      <c r="D8" s="122" t="s">
        <v>20</v>
      </c>
      <c r="E8" s="174">
        <v>38333.4</v>
      </c>
      <c r="F8" s="124"/>
      <c r="G8" s="124"/>
      <c r="H8" s="124"/>
    </row>
    <row r="9" spans="1:11" ht="41.4" x14ac:dyDescent="0.25">
      <c r="A9" s="122">
        <f t="shared" si="0"/>
        <v>5</v>
      </c>
      <c r="B9" s="122" t="s">
        <v>21</v>
      </c>
      <c r="C9" s="127" t="s">
        <v>22</v>
      </c>
      <c r="D9" s="122" t="s">
        <v>14</v>
      </c>
      <c r="E9" s="174">
        <v>44.05</v>
      </c>
      <c r="F9" s="124"/>
      <c r="G9" s="124"/>
      <c r="H9" s="124"/>
    </row>
    <row r="10" spans="1:11" ht="27.6" x14ac:dyDescent="0.25">
      <c r="A10" s="122">
        <f t="shared" si="0"/>
        <v>6</v>
      </c>
      <c r="B10" s="122" t="s">
        <v>30</v>
      </c>
      <c r="C10" s="127" t="s">
        <v>31</v>
      </c>
      <c r="D10" s="122" t="s">
        <v>14</v>
      </c>
      <c r="E10" s="174">
        <v>10012.370000000001</v>
      </c>
      <c r="F10" s="124"/>
      <c r="G10" s="124"/>
      <c r="H10" s="124"/>
    </row>
    <row r="11" spans="1:11" ht="55.2" x14ac:dyDescent="0.25">
      <c r="A11" s="122">
        <f t="shared" si="0"/>
        <v>7</v>
      </c>
      <c r="B11" s="122" t="s">
        <v>32</v>
      </c>
      <c r="C11" s="127" t="s">
        <v>33</v>
      </c>
      <c r="D11" s="122" t="s">
        <v>14</v>
      </c>
      <c r="E11" s="174">
        <v>13214.57</v>
      </c>
      <c r="F11" s="124"/>
      <c r="G11" s="124"/>
      <c r="H11" s="124"/>
    </row>
    <row r="12" spans="1:11" ht="36" customHeight="1" x14ac:dyDescent="0.25">
      <c r="A12" s="208" t="s">
        <v>4</v>
      </c>
      <c r="B12" s="209"/>
      <c r="C12" s="209"/>
      <c r="D12" s="209"/>
      <c r="E12" s="209"/>
      <c r="F12" s="209"/>
      <c r="G12" s="210"/>
      <c r="H12" s="165"/>
    </row>
  </sheetData>
  <mergeCells count="4">
    <mergeCell ref="A1:H1"/>
    <mergeCell ref="A2:H2"/>
    <mergeCell ref="A3:H3"/>
    <mergeCell ref="A12:G12"/>
  </mergeCells>
  <printOptions horizontalCentered="1"/>
  <pageMargins left="0.59055118110236227" right="0.59055118110236227" top="0.59055118110236227" bottom="0.59055118110236227" header="0.11811023622047245" footer="0.11811023622047245"/>
  <pageSetup paperSize="9" scale="8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tabColor theme="9" tint="0.59999389629810485"/>
  </sheetPr>
  <dimension ref="A1:K12"/>
  <sheetViews>
    <sheetView view="pageBreakPreview"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6.6640625" style="113" customWidth="1"/>
    <col min="5" max="5" width="16.6640625" style="113" customWidth="1"/>
    <col min="6" max="6" width="18.44140625" style="113" customWidth="1"/>
    <col min="7" max="7" width="36.5546875"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37.5" customHeight="1" x14ac:dyDescent="0.25">
      <c r="A1" s="204" t="s">
        <v>98</v>
      </c>
      <c r="B1" s="204"/>
      <c r="C1" s="204"/>
      <c r="D1" s="204"/>
      <c r="E1" s="204"/>
      <c r="F1" s="204"/>
      <c r="G1" s="204"/>
      <c r="H1" s="204"/>
    </row>
    <row r="2" spans="1:11" ht="35.25" customHeight="1" x14ac:dyDescent="0.25">
      <c r="A2" s="205" t="s">
        <v>107</v>
      </c>
      <c r="B2" s="205"/>
      <c r="C2" s="205"/>
      <c r="D2" s="205"/>
      <c r="E2" s="205"/>
      <c r="F2" s="205"/>
      <c r="G2" s="205"/>
      <c r="H2" s="205"/>
    </row>
    <row r="3" spans="1:11" ht="25.5" customHeight="1" x14ac:dyDescent="0.25">
      <c r="A3" s="207" t="s">
        <v>223</v>
      </c>
      <c r="B3" s="207"/>
      <c r="C3" s="207"/>
      <c r="D3" s="207"/>
      <c r="E3" s="207"/>
      <c r="F3" s="207"/>
      <c r="G3" s="207"/>
      <c r="H3" s="207"/>
    </row>
    <row r="4" spans="1:11" ht="27.6" x14ac:dyDescent="0.25">
      <c r="A4" s="158" t="s">
        <v>6</v>
      </c>
      <c r="B4" s="158" t="s">
        <v>192</v>
      </c>
      <c r="C4" s="159" t="s">
        <v>0</v>
      </c>
      <c r="D4" s="159" t="s">
        <v>7</v>
      </c>
      <c r="E4" s="159" t="s">
        <v>9</v>
      </c>
      <c r="F4" s="112" t="s">
        <v>190</v>
      </c>
      <c r="G4" s="112" t="s">
        <v>191</v>
      </c>
      <c r="H4" s="159" t="s">
        <v>10</v>
      </c>
      <c r="K4" s="118"/>
    </row>
    <row r="5" spans="1:11" s="181" customFormat="1" ht="55.2" x14ac:dyDescent="0.25">
      <c r="A5" s="178">
        <v>1</v>
      </c>
      <c r="B5" s="178" t="s">
        <v>12</v>
      </c>
      <c r="C5" s="121" t="s">
        <v>13</v>
      </c>
      <c r="D5" s="178" t="s">
        <v>14</v>
      </c>
      <c r="E5" s="179">
        <v>12577.32</v>
      </c>
      <c r="F5" s="180"/>
      <c r="G5" s="180"/>
      <c r="H5" s="180"/>
      <c r="K5" s="182"/>
    </row>
    <row r="6" spans="1:11" s="181" customFormat="1" ht="41.4" x14ac:dyDescent="0.25">
      <c r="A6" s="178">
        <f>A5+1</f>
        <v>2</v>
      </c>
      <c r="B6" s="178" t="s">
        <v>16</v>
      </c>
      <c r="C6" s="127" t="s">
        <v>17</v>
      </c>
      <c r="D6" s="178" t="s">
        <v>14</v>
      </c>
      <c r="E6" s="179">
        <v>1498.39</v>
      </c>
      <c r="F6" s="180"/>
      <c r="G6" s="180"/>
      <c r="H6" s="180"/>
    </row>
    <row r="7" spans="1:11" s="181" customFormat="1" ht="41.4" x14ac:dyDescent="0.25">
      <c r="A7" s="178">
        <f t="shared" ref="A7:A11" si="0">A6+1</f>
        <v>3</v>
      </c>
      <c r="B7" s="178" t="s">
        <v>16</v>
      </c>
      <c r="C7" s="127" t="s">
        <v>17</v>
      </c>
      <c r="D7" s="178" t="s">
        <v>14</v>
      </c>
      <c r="E7" s="179">
        <v>3080.03</v>
      </c>
      <c r="F7" s="180"/>
      <c r="G7" s="180"/>
      <c r="H7" s="180"/>
    </row>
    <row r="8" spans="1:11" s="181" customFormat="1" ht="27.6" x14ac:dyDescent="0.25">
      <c r="A8" s="178">
        <f t="shared" si="0"/>
        <v>4</v>
      </c>
      <c r="B8" s="178" t="s">
        <v>18</v>
      </c>
      <c r="C8" s="127" t="s">
        <v>19</v>
      </c>
      <c r="D8" s="178" t="s">
        <v>20</v>
      </c>
      <c r="E8" s="179">
        <v>14492.1</v>
      </c>
      <c r="F8" s="180"/>
      <c r="G8" s="180"/>
      <c r="H8" s="180"/>
    </row>
    <row r="9" spans="1:11" s="181" customFormat="1" ht="41.4" x14ac:dyDescent="0.25">
      <c r="A9" s="178">
        <f t="shared" si="0"/>
        <v>5</v>
      </c>
      <c r="B9" s="178" t="s">
        <v>21</v>
      </c>
      <c r="C9" s="127" t="s">
        <v>22</v>
      </c>
      <c r="D9" s="178" t="s">
        <v>14</v>
      </c>
      <c r="E9" s="179">
        <v>16.649999999999999</v>
      </c>
      <c r="F9" s="180"/>
      <c r="G9" s="180"/>
      <c r="H9" s="180"/>
    </row>
    <row r="10" spans="1:11" s="181" customFormat="1" ht="27.6" x14ac:dyDescent="0.25">
      <c r="A10" s="178">
        <f t="shared" si="0"/>
        <v>6</v>
      </c>
      <c r="B10" s="178" t="s">
        <v>30</v>
      </c>
      <c r="C10" s="127" t="s">
        <v>31</v>
      </c>
      <c r="D10" s="178" t="s">
        <v>14</v>
      </c>
      <c r="E10" s="179">
        <v>7546.39</v>
      </c>
      <c r="F10" s="180"/>
      <c r="G10" s="180"/>
      <c r="H10" s="180"/>
    </row>
    <row r="11" spans="1:11" s="181" customFormat="1" ht="55.2" x14ac:dyDescent="0.25">
      <c r="A11" s="178">
        <f t="shared" si="0"/>
        <v>7</v>
      </c>
      <c r="B11" s="178" t="s">
        <v>32</v>
      </c>
      <c r="C11" s="127" t="s">
        <v>33</v>
      </c>
      <c r="D11" s="178" t="s">
        <v>14</v>
      </c>
      <c r="E11" s="179">
        <v>4994.6400000000003</v>
      </c>
      <c r="F11" s="180"/>
      <c r="G11" s="180"/>
      <c r="H11" s="180"/>
    </row>
    <row r="12" spans="1:11" ht="25.8" customHeight="1" x14ac:dyDescent="0.25">
      <c r="A12" s="208" t="s">
        <v>4</v>
      </c>
      <c r="B12" s="209"/>
      <c r="C12" s="209"/>
      <c r="D12" s="209"/>
      <c r="E12" s="209"/>
      <c r="F12" s="210"/>
      <c r="G12" s="161"/>
      <c r="H12" s="165"/>
    </row>
  </sheetData>
  <mergeCells count="4">
    <mergeCell ref="A1:H1"/>
    <mergeCell ref="A2:H2"/>
    <mergeCell ref="A3:H3"/>
    <mergeCell ref="A12:F12"/>
  </mergeCells>
  <printOptions horizontalCentered="1"/>
  <pageMargins left="0.59055118110236227" right="0.59055118110236227" top="0.59055118110236227" bottom="0.59055118110236227" header="0.11811023622047245" footer="0.11811023622047245"/>
  <pageSetup paperSize="9" scale="8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C7"/>
  <sheetViews>
    <sheetView view="pageBreakPreview" zoomScale="106" zoomScaleNormal="100" zoomScaleSheetLayoutView="106" workbookViewId="0">
      <selection activeCell="K36" sqref="K36"/>
    </sheetView>
  </sheetViews>
  <sheetFormatPr defaultRowHeight="13.2" x14ac:dyDescent="0.25"/>
  <cols>
    <col min="1" max="1" width="5.5546875" bestFit="1" customWidth="1"/>
    <col min="2" max="2" width="25.5546875" customWidth="1"/>
    <col min="3" max="3" width="14.44140625" bestFit="1" customWidth="1"/>
  </cols>
  <sheetData>
    <row r="1" spans="1:3" ht="37.5" customHeight="1" x14ac:dyDescent="0.25">
      <c r="A1" s="199" t="s">
        <v>99</v>
      </c>
      <c r="B1" s="200"/>
      <c r="C1" s="200"/>
    </row>
    <row r="2" spans="1:3" ht="32.25" customHeight="1" x14ac:dyDescent="0.25">
      <c r="A2" s="199" t="s">
        <v>108</v>
      </c>
      <c r="B2" s="199"/>
      <c r="C2" s="199"/>
    </row>
    <row r="3" spans="1:3" ht="13.8" thickBot="1" x14ac:dyDescent="0.3">
      <c r="A3" s="199" t="s">
        <v>126</v>
      </c>
      <c r="B3" s="199"/>
      <c r="C3" s="199"/>
    </row>
    <row r="4" spans="1:3" x14ac:dyDescent="0.25">
      <c r="A4" s="1" t="s">
        <v>2</v>
      </c>
      <c r="B4" s="2" t="s">
        <v>0</v>
      </c>
      <c r="C4" s="3" t="s">
        <v>3</v>
      </c>
    </row>
    <row r="5" spans="1:3" x14ac:dyDescent="0.25">
      <c r="A5" s="71">
        <v>1</v>
      </c>
      <c r="B5" s="5" t="s">
        <v>138</v>
      </c>
      <c r="C5" s="75">
        <f>('11 BOQ Ghalegay'!H12)/10^6</f>
        <v>0</v>
      </c>
    </row>
    <row r="6" spans="1:3" x14ac:dyDescent="0.25">
      <c r="A6" s="4">
        <v>2</v>
      </c>
      <c r="B6" s="5" t="s">
        <v>139</v>
      </c>
      <c r="C6" s="76">
        <f>('12 BOQ Shingardar'!G12)/10^6</f>
        <v>0</v>
      </c>
    </row>
    <row r="7" spans="1:3" ht="13.8" thickBot="1" x14ac:dyDescent="0.3">
      <c r="A7" s="201" t="s">
        <v>4</v>
      </c>
      <c r="B7" s="202"/>
      <c r="C7" s="76">
        <f>SUM(C5:C6)</f>
        <v>0</v>
      </c>
    </row>
  </sheetData>
  <mergeCells count="4">
    <mergeCell ref="A1:C1"/>
    <mergeCell ref="A2:C2"/>
    <mergeCell ref="A3:C3"/>
    <mergeCell ref="A7:B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theme="9" tint="0.59999389629810485"/>
  </sheetPr>
  <dimension ref="A1:K12"/>
  <sheetViews>
    <sheetView view="pageBreakPreview"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6.6640625" style="113" customWidth="1"/>
    <col min="5" max="5" width="12.77734375" style="113" bestFit="1" customWidth="1"/>
    <col min="6" max="6" width="16.88671875" style="113" customWidth="1"/>
    <col min="7" max="7" width="33.6640625"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17.399999999999999" customHeight="1" x14ac:dyDescent="0.25">
      <c r="A1" s="204" t="s">
        <v>98</v>
      </c>
      <c r="B1" s="204"/>
      <c r="C1" s="204"/>
      <c r="D1" s="204"/>
      <c r="E1" s="204"/>
      <c r="F1" s="204"/>
      <c r="G1" s="204"/>
      <c r="H1" s="204"/>
    </row>
    <row r="2" spans="1:11" ht="22.5" customHeight="1" x14ac:dyDescent="0.25">
      <c r="A2" s="205" t="s">
        <v>108</v>
      </c>
      <c r="B2" s="205"/>
      <c r="C2" s="205"/>
      <c r="D2" s="205"/>
      <c r="E2" s="205"/>
      <c r="F2" s="205"/>
      <c r="G2" s="205"/>
      <c r="H2" s="205"/>
    </row>
    <row r="3" spans="1:11" ht="25.5" customHeight="1" thickBot="1" x14ac:dyDescent="0.3">
      <c r="A3" s="207" t="s">
        <v>224</v>
      </c>
      <c r="B3" s="207"/>
      <c r="C3" s="207"/>
      <c r="D3" s="207"/>
      <c r="E3" s="207"/>
      <c r="F3" s="207"/>
      <c r="G3" s="207"/>
      <c r="H3" s="207"/>
    </row>
    <row r="4" spans="1:11" ht="41.4" x14ac:dyDescent="0.25">
      <c r="A4" s="158" t="s">
        <v>6</v>
      </c>
      <c r="B4" s="158" t="s">
        <v>192</v>
      </c>
      <c r="C4" s="159" t="s">
        <v>0</v>
      </c>
      <c r="D4" s="159" t="s">
        <v>7</v>
      </c>
      <c r="E4" s="159" t="s">
        <v>9</v>
      </c>
      <c r="F4" s="112" t="s">
        <v>190</v>
      </c>
      <c r="G4" s="112" t="s">
        <v>191</v>
      </c>
      <c r="H4" s="155" t="s">
        <v>10</v>
      </c>
      <c r="K4" s="118"/>
    </row>
    <row r="5" spans="1:11" s="181" customFormat="1" ht="55.2" x14ac:dyDescent="0.25">
      <c r="A5" s="178">
        <v>1</v>
      </c>
      <c r="B5" s="178" t="s">
        <v>12</v>
      </c>
      <c r="C5" s="121" t="s">
        <v>13</v>
      </c>
      <c r="D5" s="178" t="s">
        <v>14</v>
      </c>
      <c r="E5" s="179">
        <v>25273.85</v>
      </c>
      <c r="F5" s="180"/>
      <c r="G5" s="180"/>
      <c r="H5" s="183"/>
      <c r="K5" s="182"/>
    </row>
    <row r="6" spans="1:11" s="181" customFormat="1" ht="41.4" x14ac:dyDescent="0.25">
      <c r="A6" s="178">
        <f>A5+1</f>
        <v>2</v>
      </c>
      <c r="B6" s="178" t="s">
        <v>16</v>
      </c>
      <c r="C6" s="127" t="s">
        <v>17</v>
      </c>
      <c r="D6" s="178" t="s">
        <v>14</v>
      </c>
      <c r="E6" s="179">
        <v>8978.18</v>
      </c>
      <c r="F6" s="180"/>
      <c r="G6" s="180"/>
      <c r="H6" s="183"/>
    </row>
    <row r="7" spans="1:11" s="181" customFormat="1" ht="41.4" x14ac:dyDescent="0.25">
      <c r="A7" s="178">
        <f t="shared" ref="A7:A11" si="0">A6+1</f>
        <v>3</v>
      </c>
      <c r="B7" s="178" t="s">
        <v>16</v>
      </c>
      <c r="C7" s="127" t="s">
        <v>17</v>
      </c>
      <c r="D7" s="178" t="s">
        <v>14</v>
      </c>
      <c r="E7" s="179">
        <v>20718.89</v>
      </c>
      <c r="F7" s="180"/>
      <c r="G7" s="180"/>
      <c r="H7" s="183"/>
    </row>
    <row r="8" spans="1:11" s="181" customFormat="1" ht="27.6" x14ac:dyDescent="0.25">
      <c r="A8" s="178">
        <f t="shared" si="0"/>
        <v>4</v>
      </c>
      <c r="B8" s="178" t="s">
        <v>18</v>
      </c>
      <c r="C8" s="127" t="s">
        <v>19</v>
      </c>
      <c r="D8" s="178" t="s">
        <v>20</v>
      </c>
      <c r="E8" s="179">
        <v>89330.85</v>
      </c>
      <c r="F8" s="180"/>
      <c r="G8" s="180"/>
      <c r="H8" s="183"/>
    </row>
    <row r="9" spans="1:11" s="181" customFormat="1" ht="41.4" x14ac:dyDescent="0.25">
      <c r="A9" s="178">
        <f t="shared" si="0"/>
        <v>5</v>
      </c>
      <c r="B9" s="178" t="s">
        <v>21</v>
      </c>
      <c r="C9" s="127" t="s">
        <v>22</v>
      </c>
      <c r="D9" s="178" t="s">
        <v>14</v>
      </c>
      <c r="E9" s="179">
        <v>92.09</v>
      </c>
      <c r="F9" s="180"/>
      <c r="G9" s="180"/>
      <c r="H9" s="183"/>
    </row>
    <row r="10" spans="1:11" s="181" customFormat="1" ht="27.6" x14ac:dyDescent="0.25">
      <c r="A10" s="178">
        <f t="shared" si="0"/>
        <v>6</v>
      </c>
      <c r="B10" s="178" t="s">
        <v>30</v>
      </c>
      <c r="C10" s="127" t="s">
        <v>31</v>
      </c>
      <c r="D10" s="178" t="s">
        <v>14</v>
      </c>
      <c r="E10" s="179">
        <v>15164.31</v>
      </c>
      <c r="F10" s="180"/>
      <c r="G10" s="180"/>
      <c r="H10" s="183"/>
    </row>
    <row r="11" spans="1:11" s="181" customFormat="1" ht="55.2" x14ac:dyDescent="0.25">
      <c r="A11" s="178">
        <f t="shared" si="0"/>
        <v>7</v>
      </c>
      <c r="B11" s="178" t="s">
        <v>32</v>
      </c>
      <c r="C11" s="127" t="s">
        <v>33</v>
      </c>
      <c r="D11" s="178" t="s">
        <v>14</v>
      </c>
      <c r="E11" s="179">
        <v>25323.09</v>
      </c>
      <c r="F11" s="180"/>
      <c r="G11" s="180"/>
      <c r="H11" s="183"/>
    </row>
    <row r="12" spans="1:11" ht="24" customHeight="1" thickBot="1" x14ac:dyDescent="0.3">
      <c r="A12" s="208" t="s">
        <v>4</v>
      </c>
      <c r="B12" s="209"/>
      <c r="C12" s="209"/>
      <c r="D12" s="209"/>
      <c r="E12" s="209"/>
      <c r="F12" s="209"/>
      <c r="G12" s="210"/>
      <c r="H12" s="157"/>
    </row>
  </sheetData>
  <mergeCells count="4">
    <mergeCell ref="A1:H1"/>
    <mergeCell ref="A2:H2"/>
    <mergeCell ref="A3:H3"/>
    <mergeCell ref="A12:G12"/>
  </mergeCells>
  <printOptions horizontalCentered="1"/>
  <pageMargins left="0.59055118110236227" right="0.59055118110236227" top="0.59055118110236227" bottom="0.59055118110236227" header="0.11811023622047245" footer="0.11811023622047245"/>
  <pageSetup paperSize="9" scale="9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8">
    <tabColor theme="9" tint="0.59999389629810485"/>
  </sheetPr>
  <dimension ref="A1:J12"/>
  <sheetViews>
    <sheetView view="pageBreakPreview"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6.6640625" style="113" customWidth="1"/>
    <col min="5" max="5" width="16.6640625" style="113" customWidth="1"/>
    <col min="6" max="6" width="35.109375" style="113" customWidth="1"/>
    <col min="7" max="7" width="40.77734375" style="113" customWidth="1"/>
    <col min="8" max="8" width="18.33203125" style="113" customWidth="1"/>
    <col min="9" max="9" width="8.88671875" style="113"/>
    <col min="10" max="10" width="9" style="113" bestFit="1" customWidth="1"/>
    <col min="11" max="257" width="8.88671875" style="113"/>
    <col min="258" max="258" width="10.33203125" style="113" bestFit="1" customWidth="1"/>
    <col min="259" max="259" width="38" style="113" customWidth="1"/>
    <col min="260" max="260" width="6.6640625" style="113" customWidth="1"/>
    <col min="261" max="261" width="13.33203125" style="113" customWidth="1"/>
    <col min="262" max="262" width="8.5546875" style="113" bestFit="1" customWidth="1"/>
    <col min="263" max="263" width="14.109375" style="113" customWidth="1"/>
    <col min="264" max="513" width="8.88671875" style="113"/>
    <col min="514" max="514" width="10.33203125" style="113" bestFit="1" customWidth="1"/>
    <col min="515" max="515" width="38" style="113" customWidth="1"/>
    <col min="516" max="516" width="6.6640625" style="113" customWidth="1"/>
    <col min="517" max="517" width="13.33203125" style="113" customWidth="1"/>
    <col min="518" max="518" width="8.5546875" style="113" bestFit="1" customWidth="1"/>
    <col min="519" max="519" width="14.109375" style="113" customWidth="1"/>
    <col min="520" max="769" width="8.88671875" style="113"/>
    <col min="770" max="770" width="10.33203125" style="113" bestFit="1" customWidth="1"/>
    <col min="771" max="771" width="38" style="113" customWidth="1"/>
    <col min="772" max="772" width="6.6640625" style="113" customWidth="1"/>
    <col min="773" max="773" width="13.33203125" style="113" customWidth="1"/>
    <col min="774" max="774" width="8.5546875" style="113" bestFit="1" customWidth="1"/>
    <col min="775" max="775" width="14.109375" style="113" customWidth="1"/>
    <col min="776" max="1025" width="8.88671875" style="113"/>
    <col min="1026" max="1026" width="10.33203125" style="113" bestFit="1" customWidth="1"/>
    <col min="1027" max="1027" width="38" style="113" customWidth="1"/>
    <col min="1028" max="1028" width="6.6640625" style="113" customWidth="1"/>
    <col min="1029" max="1029" width="13.33203125" style="113" customWidth="1"/>
    <col min="1030" max="1030" width="8.5546875" style="113" bestFit="1" customWidth="1"/>
    <col min="1031" max="1031" width="14.109375" style="113" customWidth="1"/>
    <col min="1032" max="1281" width="8.88671875" style="113"/>
    <col min="1282" max="1282" width="10.33203125" style="113" bestFit="1" customWidth="1"/>
    <col min="1283" max="1283" width="38" style="113" customWidth="1"/>
    <col min="1284" max="1284" width="6.6640625" style="113" customWidth="1"/>
    <col min="1285" max="1285" width="13.33203125" style="113" customWidth="1"/>
    <col min="1286" max="1286" width="8.5546875" style="113" bestFit="1" customWidth="1"/>
    <col min="1287" max="1287" width="14.109375" style="113" customWidth="1"/>
    <col min="1288" max="1537" width="8.88671875" style="113"/>
    <col min="1538" max="1538" width="10.33203125" style="113" bestFit="1" customWidth="1"/>
    <col min="1539" max="1539" width="38" style="113" customWidth="1"/>
    <col min="1540" max="1540" width="6.6640625" style="113" customWidth="1"/>
    <col min="1541" max="1541" width="13.33203125" style="113" customWidth="1"/>
    <col min="1542" max="1542" width="8.5546875" style="113" bestFit="1" customWidth="1"/>
    <col min="1543" max="1543" width="14.109375" style="113" customWidth="1"/>
    <col min="1544" max="1793" width="8.88671875" style="113"/>
    <col min="1794" max="1794" width="10.33203125" style="113" bestFit="1" customWidth="1"/>
    <col min="1795" max="1795" width="38" style="113" customWidth="1"/>
    <col min="1796" max="1796" width="6.6640625" style="113" customWidth="1"/>
    <col min="1797" max="1797" width="13.33203125" style="113" customWidth="1"/>
    <col min="1798" max="1798" width="8.5546875" style="113" bestFit="1" customWidth="1"/>
    <col min="1799" max="1799" width="14.109375" style="113" customWidth="1"/>
    <col min="1800" max="2049" width="8.88671875" style="113"/>
    <col min="2050" max="2050" width="10.33203125" style="113" bestFit="1" customWidth="1"/>
    <col min="2051" max="2051" width="38" style="113" customWidth="1"/>
    <col min="2052" max="2052" width="6.6640625" style="113" customWidth="1"/>
    <col min="2053" max="2053" width="13.33203125" style="113" customWidth="1"/>
    <col min="2054" max="2054" width="8.5546875" style="113" bestFit="1" customWidth="1"/>
    <col min="2055" max="2055" width="14.109375" style="113" customWidth="1"/>
    <col min="2056" max="2305" width="8.88671875" style="113"/>
    <col min="2306" max="2306" width="10.33203125" style="113" bestFit="1" customWidth="1"/>
    <col min="2307" max="2307" width="38" style="113" customWidth="1"/>
    <col min="2308" max="2308" width="6.6640625" style="113" customWidth="1"/>
    <col min="2309" max="2309" width="13.33203125" style="113" customWidth="1"/>
    <col min="2310" max="2310" width="8.5546875" style="113" bestFit="1" customWidth="1"/>
    <col min="2311" max="2311" width="14.109375" style="113" customWidth="1"/>
    <col min="2312" max="2561" width="8.88671875" style="113"/>
    <col min="2562" max="2562" width="10.33203125" style="113" bestFit="1" customWidth="1"/>
    <col min="2563" max="2563" width="38" style="113" customWidth="1"/>
    <col min="2564" max="2564" width="6.6640625" style="113" customWidth="1"/>
    <col min="2565" max="2565" width="13.33203125" style="113" customWidth="1"/>
    <col min="2566" max="2566" width="8.5546875" style="113" bestFit="1" customWidth="1"/>
    <col min="2567" max="2567" width="14.109375" style="113" customWidth="1"/>
    <col min="2568" max="2817" width="8.88671875" style="113"/>
    <col min="2818" max="2818" width="10.33203125" style="113" bestFit="1" customWidth="1"/>
    <col min="2819" max="2819" width="38" style="113" customWidth="1"/>
    <col min="2820" max="2820" width="6.6640625" style="113" customWidth="1"/>
    <col min="2821" max="2821" width="13.33203125" style="113" customWidth="1"/>
    <col min="2822" max="2822" width="8.5546875" style="113" bestFit="1" customWidth="1"/>
    <col min="2823" max="2823" width="14.109375" style="113" customWidth="1"/>
    <col min="2824" max="3073" width="8.88671875" style="113"/>
    <col min="3074" max="3074" width="10.33203125" style="113" bestFit="1" customWidth="1"/>
    <col min="3075" max="3075" width="38" style="113" customWidth="1"/>
    <col min="3076" max="3076" width="6.6640625" style="113" customWidth="1"/>
    <col min="3077" max="3077" width="13.33203125" style="113" customWidth="1"/>
    <col min="3078" max="3078" width="8.5546875" style="113" bestFit="1" customWidth="1"/>
    <col min="3079" max="3079" width="14.109375" style="113" customWidth="1"/>
    <col min="3080" max="3329" width="8.88671875" style="113"/>
    <col min="3330" max="3330" width="10.33203125" style="113" bestFit="1" customWidth="1"/>
    <col min="3331" max="3331" width="38" style="113" customWidth="1"/>
    <col min="3332" max="3332" width="6.6640625" style="113" customWidth="1"/>
    <col min="3333" max="3333" width="13.33203125" style="113" customWidth="1"/>
    <col min="3334" max="3334" width="8.5546875" style="113" bestFit="1" customWidth="1"/>
    <col min="3335" max="3335" width="14.109375" style="113" customWidth="1"/>
    <col min="3336" max="3585" width="8.88671875" style="113"/>
    <col min="3586" max="3586" width="10.33203125" style="113" bestFit="1" customWidth="1"/>
    <col min="3587" max="3587" width="38" style="113" customWidth="1"/>
    <col min="3588" max="3588" width="6.6640625" style="113" customWidth="1"/>
    <col min="3589" max="3589" width="13.33203125" style="113" customWidth="1"/>
    <col min="3590" max="3590" width="8.5546875" style="113" bestFit="1" customWidth="1"/>
    <col min="3591" max="3591" width="14.109375" style="113" customWidth="1"/>
    <col min="3592" max="3841" width="8.88671875" style="113"/>
    <col min="3842" max="3842" width="10.33203125" style="113" bestFit="1" customWidth="1"/>
    <col min="3843" max="3843" width="38" style="113" customWidth="1"/>
    <col min="3844" max="3844" width="6.6640625" style="113" customWidth="1"/>
    <col min="3845" max="3845" width="13.33203125" style="113" customWidth="1"/>
    <col min="3846" max="3846" width="8.5546875" style="113" bestFit="1" customWidth="1"/>
    <col min="3847" max="3847" width="14.109375" style="113" customWidth="1"/>
    <col min="3848" max="4097" width="8.88671875" style="113"/>
    <col min="4098" max="4098" width="10.33203125" style="113" bestFit="1" customWidth="1"/>
    <col min="4099" max="4099" width="38" style="113" customWidth="1"/>
    <col min="4100" max="4100" width="6.6640625" style="113" customWidth="1"/>
    <col min="4101" max="4101" width="13.33203125" style="113" customWidth="1"/>
    <col min="4102" max="4102" width="8.5546875" style="113" bestFit="1" customWidth="1"/>
    <col min="4103" max="4103" width="14.109375" style="113" customWidth="1"/>
    <col min="4104" max="4353" width="8.88671875" style="113"/>
    <col min="4354" max="4354" width="10.33203125" style="113" bestFit="1" customWidth="1"/>
    <col min="4355" max="4355" width="38" style="113" customWidth="1"/>
    <col min="4356" max="4356" width="6.6640625" style="113" customWidth="1"/>
    <col min="4357" max="4357" width="13.33203125" style="113" customWidth="1"/>
    <col min="4358" max="4358" width="8.5546875" style="113" bestFit="1" customWidth="1"/>
    <col min="4359" max="4359" width="14.109375" style="113" customWidth="1"/>
    <col min="4360" max="4609" width="8.88671875" style="113"/>
    <col min="4610" max="4610" width="10.33203125" style="113" bestFit="1" customWidth="1"/>
    <col min="4611" max="4611" width="38" style="113" customWidth="1"/>
    <col min="4612" max="4612" width="6.6640625" style="113" customWidth="1"/>
    <col min="4613" max="4613" width="13.33203125" style="113" customWidth="1"/>
    <col min="4614" max="4614" width="8.5546875" style="113" bestFit="1" customWidth="1"/>
    <col min="4615" max="4615" width="14.109375" style="113" customWidth="1"/>
    <col min="4616" max="4865" width="8.88671875" style="113"/>
    <col min="4866" max="4866" width="10.33203125" style="113" bestFit="1" customWidth="1"/>
    <col min="4867" max="4867" width="38" style="113" customWidth="1"/>
    <col min="4868" max="4868" width="6.6640625" style="113" customWidth="1"/>
    <col min="4869" max="4869" width="13.33203125" style="113" customWidth="1"/>
    <col min="4870" max="4870" width="8.5546875" style="113" bestFit="1" customWidth="1"/>
    <col min="4871" max="4871" width="14.109375" style="113" customWidth="1"/>
    <col min="4872" max="5121" width="8.88671875" style="113"/>
    <col min="5122" max="5122" width="10.33203125" style="113" bestFit="1" customWidth="1"/>
    <col min="5123" max="5123" width="38" style="113" customWidth="1"/>
    <col min="5124" max="5124" width="6.6640625" style="113" customWidth="1"/>
    <col min="5125" max="5125" width="13.33203125" style="113" customWidth="1"/>
    <col min="5126" max="5126" width="8.5546875" style="113" bestFit="1" customWidth="1"/>
    <col min="5127" max="5127" width="14.109375" style="113" customWidth="1"/>
    <col min="5128" max="5377" width="8.88671875" style="113"/>
    <col min="5378" max="5378" width="10.33203125" style="113" bestFit="1" customWidth="1"/>
    <col min="5379" max="5379" width="38" style="113" customWidth="1"/>
    <col min="5380" max="5380" width="6.6640625" style="113" customWidth="1"/>
    <col min="5381" max="5381" width="13.33203125" style="113" customWidth="1"/>
    <col min="5382" max="5382" width="8.5546875" style="113" bestFit="1" customWidth="1"/>
    <col min="5383" max="5383" width="14.109375" style="113" customWidth="1"/>
    <col min="5384" max="5633" width="8.88671875" style="113"/>
    <col min="5634" max="5634" width="10.33203125" style="113" bestFit="1" customWidth="1"/>
    <col min="5635" max="5635" width="38" style="113" customWidth="1"/>
    <col min="5636" max="5636" width="6.6640625" style="113" customWidth="1"/>
    <col min="5637" max="5637" width="13.33203125" style="113" customWidth="1"/>
    <col min="5638" max="5638" width="8.5546875" style="113" bestFit="1" customWidth="1"/>
    <col min="5639" max="5639" width="14.109375" style="113" customWidth="1"/>
    <col min="5640" max="5889" width="8.88671875" style="113"/>
    <col min="5890" max="5890" width="10.33203125" style="113" bestFit="1" customWidth="1"/>
    <col min="5891" max="5891" width="38" style="113" customWidth="1"/>
    <col min="5892" max="5892" width="6.6640625" style="113" customWidth="1"/>
    <col min="5893" max="5893" width="13.33203125" style="113" customWidth="1"/>
    <col min="5894" max="5894" width="8.5546875" style="113" bestFit="1" customWidth="1"/>
    <col min="5895" max="5895" width="14.109375" style="113" customWidth="1"/>
    <col min="5896" max="6145" width="8.88671875" style="113"/>
    <col min="6146" max="6146" width="10.33203125" style="113" bestFit="1" customWidth="1"/>
    <col min="6147" max="6147" width="38" style="113" customWidth="1"/>
    <col min="6148" max="6148" width="6.6640625" style="113" customWidth="1"/>
    <col min="6149" max="6149" width="13.33203125" style="113" customWidth="1"/>
    <col min="6150" max="6150" width="8.5546875" style="113" bestFit="1" customWidth="1"/>
    <col min="6151" max="6151" width="14.109375" style="113" customWidth="1"/>
    <col min="6152" max="6401" width="8.88671875" style="113"/>
    <col min="6402" max="6402" width="10.33203125" style="113" bestFit="1" customWidth="1"/>
    <col min="6403" max="6403" width="38" style="113" customWidth="1"/>
    <col min="6404" max="6404" width="6.6640625" style="113" customWidth="1"/>
    <col min="6405" max="6405" width="13.33203125" style="113" customWidth="1"/>
    <col min="6406" max="6406" width="8.5546875" style="113" bestFit="1" customWidth="1"/>
    <col min="6407" max="6407" width="14.109375" style="113" customWidth="1"/>
    <col min="6408" max="6657" width="8.88671875" style="113"/>
    <col min="6658" max="6658" width="10.33203125" style="113" bestFit="1" customWidth="1"/>
    <col min="6659" max="6659" width="38" style="113" customWidth="1"/>
    <col min="6660" max="6660" width="6.6640625" style="113" customWidth="1"/>
    <col min="6661" max="6661" width="13.33203125" style="113" customWidth="1"/>
    <col min="6662" max="6662" width="8.5546875" style="113" bestFit="1" customWidth="1"/>
    <col min="6663" max="6663" width="14.109375" style="113" customWidth="1"/>
    <col min="6664" max="6913" width="8.88671875" style="113"/>
    <col min="6914" max="6914" width="10.33203125" style="113" bestFit="1" customWidth="1"/>
    <col min="6915" max="6915" width="38" style="113" customWidth="1"/>
    <col min="6916" max="6916" width="6.6640625" style="113" customWidth="1"/>
    <col min="6917" max="6917" width="13.33203125" style="113" customWidth="1"/>
    <col min="6918" max="6918" width="8.5546875" style="113" bestFit="1" customWidth="1"/>
    <col min="6919" max="6919" width="14.109375" style="113" customWidth="1"/>
    <col min="6920" max="7169" width="8.88671875" style="113"/>
    <col min="7170" max="7170" width="10.33203125" style="113" bestFit="1" customWidth="1"/>
    <col min="7171" max="7171" width="38" style="113" customWidth="1"/>
    <col min="7172" max="7172" width="6.6640625" style="113" customWidth="1"/>
    <col min="7173" max="7173" width="13.33203125" style="113" customWidth="1"/>
    <col min="7174" max="7174" width="8.5546875" style="113" bestFit="1" customWidth="1"/>
    <col min="7175" max="7175" width="14.109375" style="113" customWidth="1"/>
    <col min="7176" max="7425" width="8.88671875" style="113"/>
    <col min="7426" max="7426" width="10.33203125" style="113" bestFit="1" customWidth="1"/>
    <col min="7427" max="7427" width="38" style="113" customWidth="1"/>
    <col min="7428" max="7428" width="6.6640625" style="113" customWidth="1"/>
    <col min="7429" max="7429" width="13.33203125" style="113" customWidth="1"/>
    <col min="7430" max="7430" width="8.5546875" style="113" bestFit="1" customWidth="1"/>
    <col min="7431" max="7431" width="14.109375" style="113" customWidth="1"/>
    <col min="7432" max="7681" width="8.88671875" style="113"/>
    <col min="7682" max="7682" width="10.33203125" style="113" bestFit="1" customWidth="1"/>
    <col min="7683" max="7683" width="38" style="113" customWidth="1"/>
    <col min="7684" max="7684" width="6.6640625" style="113" customWidth="1"/>
    <col min="7685" max="7685" width="13.33203125" style="113" customWidth="1"/>
    <col min="7686" max="7686" width="8.5546875" style="113" bestFit="1" customWidth="1"/>
    <col min="7687" max="7687" width="14.109375" style="113" customWidth="1"/>
    <col min="7688" max="7937" width="8.88671875" style="113"/>
    <col min="7938" max="7938" width="10.33203125" style="113" bestFit="1" customWidth="1"/>
    <col min="7939" max="7939" width="38" style="113" customWidth="1"/>
    <col min="7940" max="7940" width="6.6640625" style="113" customWidth="1"/>
    <col min="7941" max="7941" width="13.33203125" style="113" customWidth="1"/>
    <col min="7942" max="7942" width="8.5546875" style="113" bestFit="1" customWidth="1"/>
    <col min="7943" max="7943" width="14.109375" style="113" customWidth="1"/>
    <col min="7944" max="8193" width="8.88671875" style="113"/>
    <col min="8194" max="8194" width="10.33203125" style="113" bestFit="1" customWidth="1"/>
    <col min="8195" max="8195" width="38" style="113" customWidth="1"/>
    <col min="8196" max="8196" width="6.6640625" style="113" customWidth="1"/>
    <col min="8197" max="8197" width="13.33203125" style="113" customWidth="1"/>
    <col min="8198" max="8198" width="8.5546875" style="113" bestFit="1" customWidth="1"/>
    <col min="8199" max="8199" width="14.109375" style="113" customWidth="1"/>
    <col min="8200" max="8449" width="8.88671875" style="113"/>
    <col min="8450" max="8450" width="10.33203125" style="113" bestFit="1" customWidth="1"/>
    <col min="8451" max="8451" width="38" style="113" customWidth="1"/>
    <col min="8452" max="8452" width="6.6640625" style="113" customWidth="1"/>
    <col min="8453" max="8453" width="13.33203125" style="113" customWidth="1"/>
    <col min="8454" max="8454" width="8.5546875" style="113" bestFit="1" customWidth="1"/>
    <col min="8455" max="8455" width="14.109375" style="113" customWidth="1"/>
    <col min="8456" max="8705" width="8.88671875" style="113"/>
    <col min="8706" max="8706" width="10.33203125" style="113" bestFit="1" customWidth="1"/>
    <col min="8707" max="8707" width="38" style="113" customWidth="1"/>
    <col min="8708" max="8708" width="6.6640625" style="113" customWidth="1"/>
    <col min="8709" max="8709" width="13.33203125" style="113" customWidth="1"/>
    <col min="8710" max="8710" width="8.5546875" style="113" bestFit="1" customWidth="1"/>
    <col min="8711" max="8711" width="14.109375" style="113" customWidth="1"/>
    <col min="8712" max="8961" width="8.88671875" style="113"/>
    <col min="8962" max="8962" width="10.33203125" style="113" bestFit="1" customWidth="1"/>
    <col min="8963" max="8963" width="38" style="113" customWidth="1"/>
    <col min="8964" max="8964" width="6.6640625" style="113" customWidth="1"/>
    <col min="8965" max="8965" width="13.33203125" style="113" customWidth="1"/>
    <col min="8966" max="8966" width="8.5546875" style="113" bestFit="1" customWidth="1"/>
    <col min="8967" max="8967" width="14.109375" style="113" customWidth="1"/>
    <col min="8968" max="9217" width="8.88671875" style="113"/>
    <col min="9218" max="9218" width="10.33203125" style="113" bestFit="1" customWidth="1"/>
    <col min="9219" max="9219" width="38" style="113" customWidth="1"/>
    <col min="9220" max="9220" width="6.6640625" style="113" customWidth="1"/>
    <col min="9221" max="9221" width="13.33203125" style="113" customWidth="1"/>
    <col min="9222" max="9222" width="8.5546875" style="113" bestFit="1" customWidth="1"/>
    <col min="9223" max="9223" width="14.109375" style="113" customWidth="1"/>
    <col min="9224" max="9473" width="8.88671875" style="113"/>
    <col min="9474" max="9474" width="10.33203125" style="113" bestFit="1" customWidth="1"/>
    <col min="9475" max="9475" width="38" style="113" customWidth="1"/>
    <col min="9476" max="9476" width="6.6640625" style="113" customWidth="1"/>
    <col min="9477" max="9477" width="13.33203125" style="113" customWidth="1"/>
    <col min="9478" max="9478" width="8.5546875" style="113" bestFit="1" customWidth="1"/>
    <col min="9479" max="9479" width="14.109375" style="113" customWidth="1"/>
    <col min="9480" max="9729" width="8.88671875" style="113"/>
    <col min="9730" max="9730" width="10.33203125" style="113" bestFit="1" customWidth="1"/>
    <col min="9731" max="9731" width="38" style="113" customWidth="1"/>
    <col min="9732" max="9732" width="6.6640625" style="113" customWidth="1"/>
    <col min="9733" max="9733" width="13.33203125" style="113" customWidth="1"/>
    <col min="9734" max="9734" width="8.5546875" style="113" bestFit="1" customWidth="1"/>
    <col min="9735" max="9735" width="14.109375" style="113" customWidth="1"/>
    <col min="9736" max="9985" width="8.88671875" style="113"/>
    <col min="9986" max="9986" width="10.33203125" style="113" bestFit="1" customWidth="1"/>
    <col min="9987" max="9987" width="38" style="113" customWidth="1"/>
    <col min="9988" max="9988" width="6.6640625" style="113" customWidth="1"/>
    <col min="9989" max="9989" width="13.33203125" style="113" customWidth="1"/>
    <col min="9990" max="9990" width="8.5546875" style="113" bestFit="1" customWidth="1"/>
    <col min="9991" max="9991" width="14.109375" style="113" customWidth="1"/>
    <col min="9992" max="10241" width="8.88671875" style="113"/>
    <col min="10242" max="10242" width="10.33203125" style="113" bestFit="1" customWidth="1"/>
    <col min="10243" max="10243" width="38" style="113" customWidth="1"/>
    <col min="10244" max="10244" width="6.6640625" style="113" customWidth="1"/>
    <col min="10245" max="10245" width="13.33203125" style="113" customWidth="1"/>
    <col min="10246" max="10246" width="8.5546875" style="113" bestFit="1" customWidth="1"/>
    <col min="10247" max="10247" width="14.109375" style="113" customWidth="1"/>
    <col min="10248" max="10497" width="8.88671875" style="113"/>
    <col min="10498" max="10498" width="10.33203125" style="113" bestFit="1" customWidth="1"/>
    <col min="10499" max="10499" width="38" style="113" customWidth="1"/>
    <col min="10500" max="10500" width="6.6640625" style="113" customWidth="1"/>
    <col min="10501" max="10501" width="13.33203125" style="113" customWidth="1"/>
    <col min="10502" max="10502" width="8.5546875" style="113" bestFit="1" customWidth="1"/>
    <col min="10503" max="10503" width="14.109375" style="113" customWidth="1"/>
    <col min="10504" max="10753" width="8.88671875" style="113"/>
    <col min="10754" max="10754" width="10.33203125" style="113" bestFit="1" customWidth="1"/>
    <col min="10755" max="10755" width="38" style="113" customWidth="1"/>
    <col min="10756" max="10756" width="6.6640625" style="113" customWidth="1"/>
    <col min="10757" max="10757" width="13.33203125" style="113" customWidth="1"/>
    <col min="10758" max="10758" width="8.5546875" style="113" bestFit="1" customWidth="1"/>
    <col min="10759" max="10759" width="14.109375" style="113" customWidth="1"/>
    <col min="10760" max="11009" width="8.88671875" style="113"/>
    <col min="11010" max="11010" width="10.33203125" style="113" bestFit="1" customWidth="1"/>
    <col min="11011" max="11011" width="38" style="113" customWidth="1"/>
    <col min="11012" max="11012" width="6.6640625" style="113" customWidth="1"/>
    <col min="11013" max="11013" width="13.33203125" style="113" customWidth="1"/>
    <col min="11014" max="11014" width="8.5546875" style="113" bestFit="1" customWidth="1"/>
    <col min="11015" max="11015" width="14.109375" style="113" customWidth="1"/>
    <col min="11016" max="11265" width="8.88671875" style="113"/>
    <col min="11266" max="11266" width="10.33203125" style="113" bestFit="1" customWidth="1"/>
    <col min="11267" max="11267" width="38" style="113" customWidth="1"/>
    <col min="11268" max="11268" width="6.6640625" style="113" customWidth="1"/>
    <col min="11269" max="11269" width="13.33203125" style="113" customWidth="1"/>
    <col min="11270" max="11270" width="8.5546875" style="113" bestFit="1" customWidth="1"/>
    <col min="11271" max="11271" width="14.109375" style="113" customWidth="1"/>
    <col min="11272" max="11521" width="8.88671875" style="113"/>
    <col min="11522" max="11522" width="10.33203125" style="113" bestFit="1" customWidth="1"/>
    <col min="11523" max="11523" width="38" style="113" customWidth="1"/>
    <col min="11524" max="11524" width="6.6640625" style="113" customWidth="1"/>
    <col min="11525" max="11525" width="13.33203125" style="113" customWidth="1"/>
    <col min="11526" max="11526" width="8.5546875" style="113" bestFit="1" customWidth="1"/>
    <col min="11527" max="11527" width="14.109375" style="113" customWidth="1"/>
    <col min="11528" max="11777" width="8.88671875" style="113"/>
    <col min="11778" max="11778" width="10.33203125" style="113" bestFit="1" customWidth="1"/>
    <col min="11779" max="11779" width="38" style="113" customWidth="1"/>
    <col min="11780" max="11780" width="6.6640625" style="113" customWidth="1"/>
    <col min="11781" max="11781" width="13.33203125" style="113" customWidth="1"/>
    <col min="11782" max="11782" width="8.5546875" style="113" bestFit="1" customWidth="1"/>
    <col min="11783" max="11783" width="14.109375" style="113" customWidth="1"/>
    <col min="11784" max="12033" width="8.88671875" style="113"/>
    <col min="12034" max="12034" width="10.33203125" style="113" bestFit="1" customWidth="1"/>
    <col min="12035" max="12035" width="38" style="113" customWidth="1"/>
    <col min="12036" max="12036" width="6.6640625" style="113" customWidth="1"/>
    <col min="12037" max="12037" width="13.33203125" style="113" customWidth="1"/>
    <col min="12038" max="12038" width="8.5546875" style="113" bestFit="1" customWidth="1"/>
    <col min="12039" max="12039" width="14.109375" style="113" customWidth="1"/>
    <col min="12040" max="12289" width="8.88671875" style="113"/>
    <col min="12290" max="12290" width="10.33203125" style="113" bestFit="1" customWidth="1"/>
    <col min="12291" max="12291" width="38" style="113" customWidth="1"/>
    <col min="12292" max="12292" width="6.6640625" style="113" customWidth="1"/>
    <col min="12293" max="12293" width="13.33203125" style="113" customWidth="1"/>
    <col min="12294" max="12294" width="8.5546875" style="113" bestFit="1" customWidth="1"/>
    <col min="12295" max="12295" width="14.109375" style="113" customWidth="1"/>
    <col min="12296" max="12545" width="8.88671875" style="113"/>
    <col min="12546" max="12546" width="10.33203125" style="113" bestFit="1" customWidth="1"/>
    <col min="12547" max="12547" width="38" style="113" customWidth="1"/>
    <col min="12548" max="12548" width="6.6640625" style="113" customWidth="1"/>
    <col min="12549" max="12549" width="13.33203125" style="113" customWidth="1"/>
    <col min="12550" max="12550" width="8.5546875" style="113" bestFit="1" customWidth="1"/>
    <col min="12551" max="12551" width="14.109375" style="113" customWidth="1"/>
    <col min="12552" max="12801" width="8.88671875" style="113"/>
    <col min="12802" max="12802" width="10.33203125" style="113" bestFit="1" customWidth="1"/>
    <col min="12803" max="12803" width="38" style="113" customWidth="1"/>
    <col min="12804" max="12804" width="6.6640625" style="113" customWidth="1"/>
    <col min="12805" max="12805" width="13.33203125" style="113" customWidth="1"/>
    <col min="12806" max="12806" width="8.5546875" style="113" bestFit="1" customWidth="1"/>
    <col min="12807" max="12807" width="14.109375" style="113" customWidth="1"/>
    <col min="12808" max="13057" width="8.88671875" style="113"/>
    <col min="13058" max="13058" width="10.33203125" style="113" bestFit="1" customWidth="1"/>
    <col min="13059" max="13059" width="38" style="113" customWidth="1"/>
    <col min="13060" max="13060" width="6.6640625" style="113" customWidth="1"/>
    <col min="13061" max="13061" width="13.33203125" style="113" customWidth="1"/>
    <col min="13062" max="13062" width="8.5546875" style="113" bestFit="1" customWidth="1"/>
    <col min="13063" max="13063" width="14.109375" style="113" customWidth="1"/>
    <col min="13064" max="13313" width="8.88671875" style="113"/>
    <col min="13314" max="13314" width="10.33203125" style="113" bestFit="1" customWidth="1"/>
    <col min="13315" max="13315" width="38" style="113" customWidth="1"/>
    <col min="13316" max="13316" width="6.6640625" style="113" customWidth="1"/>
    <col min="13317" max="13317" width="13.33203125" style="113" customWidth="1"/>
    <col min="13318" max="13318" width="8.5546875" style="113" bestFit="1" customWidth="1"/>
    <col min="13319" max="13319" width="14.109375" style="113" customWidth="1"/>
    <col min="13320" max="13569" width="8.88671875" style="113"/>
    <col min="13570" max="13570" width="10.33203125" style="113" bestFit="1" customWidth="1"/>
    <col min="13571" max="13571" width="38" style="113" customWidth="1"/>
    <col min="13572" max="13572" width="6.6640625" style="113" customWidth="1"/>
    <col min="13573" max="13573" width="13.33203125" style="113" customWidth="1"/>
    <col min="13574" max="13574" width="8.5546875" style="113" bestFit="1" customWidth="1"/>
    <col min="13575" max="13575" width="14.109375" style="113" customWidth="1"/>
    <col min="13576" max="13825" width="8.88671875" style="113"/>
    <col min="13826" max="13826" width="10.33203125" style="113" bestFit="1" customWidth="1"/>
    <col min="13827" max="13827" width="38" style="113" customWidth="1"/>
    <col min="13828" max="13828" width="6.6640625" style="113" customWidth="1"/>
    <col min="13829" max="13829" width="13.33203125" style="113" customWidth="1"/>
    <col min="13830" max="13830" width="8.5546875" style="113" bestFit="1" customWidth="1"/>
    <col min="13831" max="13831" width="14.109375" style="113" customWidth="1"/>
    <col min="13832" max="14081" width="8.88671875" style="113"/>
    <col min="14082" max="14082" width="10.33203125" style="113" bestFit="1" customWidth="1"/>
    <col min="14083" max="14083" width="38" style="113" customWidth="1"/>
    <col min="14084" max="14084" width="6.6640625" style="113" customWidth="1"/>
    <col min="14085" max="14085" width="13.33203125" style="113" customWidth="1"/>
    <col min="14086" max="14086" width="8.5546875" style="113" bestFit="1" customWidth="1"/>
    <col min="14087" max="14087" width="14.109375" style="113" customWidth="1"/>
    <col min="14088" max="14337" width="8.88671875" style="113"/>
    <col min="14338" max="14338" width="10.33203125" style="113" bestFit="1" customWidth="1"/>
    <col min="14339" max="14339" width="38" style="113" customWidth="1"/>
    <col min="14340" max="14340" width="6.6640625" style="113" customWidth="1"/>
    <col min="14341" max="14341" width="13.33203125" style="113" customWidth="1"/>
    <col min="14342" max="14342" width="8.5546875" style="113" bestFit="1" customWidth="1"/>
    <col min="14343" max="14343" width="14.109375" style="113" customWidth="1"/>
    <col min="14344" max="14593" width="8.88671875" style="113"/>
    <col min="14594" max="14594" width="10.33203125" style="113" bestFit="1" customWidth="1"/>
    <col min="14595" max="14595" width="38" style="113" customWidth="1"/>
    <col min="14596" max="14596" width="6.6640625" style="113" customWidth="1"/>
    <col min="14597" max="14597" width="13.33203125" style="113" customWidth="1"/>
    <col min="14598" max="14598" width="8.5546875" style="113" bestFit="1" customWidth="1"/>
    <col min="14599" max="14599" width="14.109375" style="113" customWidth="1"/>
    <col min="14600" max="14849" width="8.88671875" style="113"/>
    <col min="14850" max="14850" width="10.33203125" style="113" bestFit="1" customWidth="1"/>
    <col min="14851" max="14851" width="38" style="113" customWidth="1"/>
    <col min="14852" max="14852" width="6.6640625" style="113" customWidth="1"/>
    <col min="14853" max="14853" width="13.33203125" style="113" customWidth="1"/>
    <col min="14854" max="14854" width="8.5546875" style="113" bestFit="1" customWidth="1"/>
    <col min="14855" max="14855" width="14.109375" style="113" customWidth="1"/>
    <col min="14856" max="15105" width="8.88671875" style="113"/>
    <col min="15106" max="15106" width="10.33203125" style="113" bestFit="1" customWidth="1"/>
    <col min="15107" max="15107" width="38" style="113" customWidth="1"/>
    <col min="15108" max="15108" width="6.6640625" style="113" customWidth="1"/>
    <col min="15109" max="15109" width="13.33203125" style="113" customWidth="1"/>
    <col min="15110" max="15110" width="8.5546875" style="113" bestFit="1" customWidth="1"/>
    <col min="15111" max="15111" width="14.109375" style="113" customWidth="1"/>
    <col min="15112" max="15361" width="8.88671875" style="113"/>
    <col min="15362" max="15362" width="10.33203125" style="113" bestFit="1" customWidth="1"/>
    <col min="15363" max="15363" width="38" style="113" customWidth="1"/>
    <col min="15364" max="15364" width="6.6640625" style="113" customWidth="1"/>
    <col min="15365" max="15365" width="13.33203125" style="113" customWidth="1"/>
    <col min="15366" max="15366" width="8.5546875" style="113" bestFit="1" customWidth="1"/>
    <col min="15367" max="15367" width="14.109375" style="113" customWidth="1"/>
    <col min="15368" max="15617" width="8.88671875" style="113"/>
    <col min="15618" max="15618" width="10.33203125" style="113" bestFit="1" customWidth="1"/>
    <col min="15619" max="15619" width="38" style="113" customWidth="1"/>
    <col min="15620" max="15620" width="6.6640625" style="113" customWidth="1"/>
    <col min="15621" max="15621" width="13.33203125" style="113" customWidth="1"/>
    <col min="15622" max="15622" width="8.5546875" style="113" bestFit="1" customWidth="1"/>
    <col min="15623" max="15623" width="14.109375" style="113" customWidth="1"/>
    <col min="15624" max="15873" width="8.88671875" style="113"/>
    <col min="15874" max="15874" width="10.33203125" style="113" bestFit="1" customWidth="1"/>
    <col min="15875" max="15875" width="38" style="113" customWidth="1"/>
    <col min="15876" max="15876" width="6.6640625" style="113" customWidth="1"/>
    <col min="15877" max="15877" width="13.33203125" style="113" customWidth="1"/>
    <col min="15878" max="15878" width="8.5546875" style="113" bestFit="1" customWidth="1"/>
    <col min="15879" max="15879" width="14.109375" style="113" customWidth="1"/>
    <col min="15880" max="16129" width="8.88671875" style="113"/>
    <col min="16130" max="16130" width="10.33203125" style="113" bestFit="1" customWidth="1"/>
    <col min="16131" max="16131" width="38" style="113" customWidth="1"/>
    <col min="16132" max="16132" width="6.6640625" style="113" customWidth="1"/>
    <col min="16133" max="16133" width="13.33203125" style="113" customWidth="1"/>
    <col min="16134" max="16134" width="8.5546875" style="113" bestFit="1" customWidth="1"/>
    <col min="16135" max="16135" width="14.109375" style="113" customWidth="1"/>
    <col min="16136" max="16384" width="8.88671875" style="113"/>
  </cols>
  <sheetData>
    <row r="1" spans="1:10" ht="17.399999999999999" customHeight="1" x14ac:dyDescent="0.25">
      <c r="A1" s="204" t="s">
        <v>98</v>
      </c>
      <c r="B1" s="204"/>
      <c r="C1" s="204"/>
      <c r="D1" s="204"/>
      <c r="E1" s="204"/>
      <c r="F1" s="204"/>
      <c r="G1" s="204"/>
    </row>
    <row r="2" spans="1:10" ht="22.5" customHeight="1" x14ac:dyDescent="0.25">
      <c r="A2" s="205" t="s">
        <v>108</v>
      </c>
      <c r="B2" s="205"/>
      <c r="C2" s="205"/>
      <c r="D2" s="205"/>
      <c r="E2" s="205"/>
      <c r="F2" s="205"/>
      <c r="G2" s="205"/>
    </row>
    <row r="3" spans="1:10" ht="25.5" customHeight="1" thickBot="1" x14ac:dyDescent="0.3">
      <c r="A3" s="207" t="s">
        <v>225</v>
      </c>
      <c r="B3" s="207"/>
      <c r="C3" s="207"/>
      <c r="D3" s="207"/>
      <c r="E3" s="207"/>
      <c r="F3" s="207"/>
      <c r="G3" s="207"/>
    </row>
    <row r="4" spans="1:10" ht="41.4" x14ac:dyDescent="0.25">
      <c r="A4" s="184" t="s">
        <v>6</v>
      </c>
      <c r="B4" s="184" t="s">
        <v>192</v>
      </c>
      <c r="C4" s="185" t="s">
        <v>0</v>
      </c>
      <c r="D4" s="185" t="s">
        <v>7</v>
      </c>
      <c r="E4" s="186" t="s">
        <v>190</v>
      </c>
      <c r="F4" s="186" t="s">
        <v>191</v>
      </c>
      <c r="G4" s="187" t="s">
        <v>10</v>
      </c>
      <c r="J4" s="118"/>
    </row>
    <row r="5" spans="1:10" s="181" customFormat="1" ht="55.2" x14ac:dyDescent="0.25">
      <c r="A5" s="178">
        <v>1</v>
      </c>
      <c r="B5" s="178" t="s">
        <v>12</v>
      </c>
      <c r="C5" s="121" t="s">
        <v>13</v>
      </c>
      <c r="D5" s="178" t="s">
        <v>14</v>
      </c>
      <c r="E5" s="179"/>
      <c r="F5" s="180"/>
      <c r="G5" s="180"/>
      <c r="H5" s="188"/>
      <c r="J5" s="182"/>
    </row>
    <row r="6" spans="1:10" s="181" customFormat="1" ht="41.4" x14ac:dyDescent="0.25">
      <c r="A6" s="178">
        <f>A5+1</f>
        <v>2</v>
      </c>
      <c r="B6" s="178" t="s">
        <v>16</v>
      </c>
      <c r="C6" s="127" t="s">
        <v>17</v>
      </c>
      <c r="D6" s="178" t="s">
        <v>14</v>
      </c>
      <c r="E6" s="179"/>
      <c r="F6" s="180"/>
      <c r="G6" s="180"/>
      <c r="H6" s="188"/>
    </row>
    <row r="7" spans="1:10" s="181" customFormat="1" ht="41.4" x14ac:dyDescent="0.25">
      <c r="A7" s="178">
        <f t="shared" ref="A7:A11" si="0">A6+1</f>
        <v>3</v>
      </c>
      <c r="B7" s="178" t="s">
        <v>16</v>
      </c>
      <c r="C7" s="127" t="s">
        <v>17</v>
      </c>
      <c r="D7" s="178" t="s">
        <v>14</v>
      </c>
      <c r="E7" s="179"/>
      <c r="F7" s="180"/>
      <c r="G7" s="180"/>
      <c r="H7" s="188"/>
    </row>
    <row r="8" spans="1:10" s="181" customFormat="1" ht="27.6" x14ac:dyDescent="0.25">
      <c r="A8" s="178">
        <f t="shared" si="0"/>
        <v>4</v>
      </c>
      <c r="B8" s="178" t="s">
        <v>18</v>
      </c>
      <c r="C8" s="127" t="s">
        <v>19</v>
      </c>
      <c r="D8" s="178" t="s">
        <v>20</v>
      </c>
      <c r="E8" s="179"/>
      <c r="F8" s="180"/>
      <c r="G8" s="180"/>
      <c r="H8" s="188"/>
    </row>
    <row r="9" spans="1:10" s="181" customFormat="1" ht="41.4" x14ac:dyDescent="0.25">
      <c r="A9" s="178">
        <f t="shared" si="0"/>
        <v>5</v>
      </c>
      <c r="B9" s="178" t="s">
        <v>21</v>
      </c>
      <c r="C9" s="127" t="s">
        <v>22</v>
      </c>
      <c r="D9" s="178" t="s">
        <v>14</v>
      </c>
      <c r="E9" s="179"/>
      <c r="F9" s="180"/>
      <c r="G9" s="180"/>
      <c r="H9" s="188"/>
    </row>
    <row r="10" spans="1:10" s="181" customFormat="1" ht="27.6" x14ac:dyDescent="0.25">
      <c r="A10" s="178">
        <f t="shared" si="0"/>
        <v>6</v>
      </c>
      <c r="B10" s="178" t="s">
        <v>30</v>
      </c>
      <c r="C10" s="127" t="s">
        <v>31</v>
      </c>
      <c r="D10" s="178" t="s">
        <v>14</v>
      </c>
      <c r="E10" s="179"/>
      <c r="F10" s="180"/>
      <c r="G10" s="180"/>
      <c r="H10" s="188"/>
    </row>
    <row r="11" spans="1:10" s="181" customFormat="1" ht="55.2" x14ac:dyDescent="0.25">
      <c r="A11" s="178">
        <f t="shared" si="0"/>
        <v>7</v>
      </c>
      <c r="B11" s="178" t="s">
        <v>32</v>
      </c>
      <c r="C11" s="127" t="s">
        <v>33</v>
      </c>
      <c r="D11" s="178" t="s">
        <v>14</v>
      </c>
      <c r="E11" s="179"/>
      <c r="F11" s="180"/>
      <c r="G11" s="180"/>
      <c r="H11" s="188"/>
    </row>
    <row r="12" spans="1:10" ht="24" customHeight="1" x14ac:dyDescent="0.25">
      <c r="A12" s="203" t="s">
        <v>4</v>
      </c>
      <c r="B12" s="203"/>
      <c r="C12" s="203"/>
      <c r="D12" s="203"/>
      <c r="E12" s="203"/>
      <c r="F12" s="203"/>
      <c r="G12" s="203"/>
      <c r="H12" s="162"/>
    </row>
  </sheetData>
  <mergeCells count="4">
    <mergeCell ref="A1:G1"/>
    <mergeCell ref="A2:G2"/>
    <mergeCell ref="A3:G3"/>
    <mergeCell ref="A12:G12"/>
  </mergeCells>
  <printOptions horizontalCentered="1"/>
  <pageMargins left="0.59055118110236204" right="0.59055118110236204" top="0.59055118110236204" bottom="0.59055118110236204" header="0.118110236220472" footer="0.118110236220472"/>
  <pageSetup paperSize="9" scale="8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1">
    <tabColor theme="9" tint="0.59999389629810485"/>
  </sheetPr>
  <dimension ref="A1:K61"/>
  <sheetViews>
    <sheetView view="pageBreakPreview" topLeftCell="A9" zoomScale="140" zoomScaleNormal="100" zoomScaleSheetLayoutView="140" workbookViewId="0">
      <selection activeCell="I59" sqref="I59"/>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'3 BOQ Gamon Bridge DS'!A1:H1</f>
        <v>EFAP-KPID- CW-14: Repair and Rehabilitation of and Flood Protection Structures, Swat. Swat Irrigation Division-I</v>
      </c>
      <c r="B1" s="212"/>
      <c r="C1" s="212"/>
      <c r="D1" s="212"/>
      <c r="E1" s="212"/>
      <c r="F1" s="212"/>
      <c r="G1" s="212"/>
      <c r="H1" s="212"/>
    </row>
    <row r="2" spans="1:9" ht="23.25" customHeight="1" x14ac:dyDescent="0.25">
      <c r="A2" s="213" t="str">
        <f>'3 BOQ Gamon Bridge DS'!A2:H2</f>
        <v>1. Rehabilitation  of flood protection works along  left bank of Swat river D/S Gamon Bridge District Swat.</v>
      </c>
      <c r="B2" s="213"/>
      <c r="C2" s="213"/>
      <c r="D2" s="213"/>
      <c r="E2" s="213"/>
      <c r="F2" s="213"/>
      <c r="G2" s="213"/>
      <c r="H2" s="213"/>
    </row>
    <row r="3" spans="1:9" ht="17.25" customHeight="1" x14ac:dyDescent="0.25">
      <c r="A3" s="214" t="str">
        <f>'3 BOQ Gamon Bridge DS'!A3:H3</f>
        <v>Bill No. 3 : Rehabilitation of Flood Protection Structure at left bank of Swat river D/S Gamon Bridge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Swat-I'!$J$11</f>
        <v>816.71</v>
      </c>
      <c r="F7" s="46">
        <f>'[17]Table Swat-I'!$E$50</f>
        <v>4</v>
      </c>
      <c r="G7" s="46">
        <f>'[17]Table Swat-I'!$G$50</f>
        <v>1.5</v>
      </c>
      <c r="H7" s="47">
        <f>G7*F7*E7*D7</f>
        <v>4900.26</v>
      </c>
    </row>
    <row r="8" spans="1:9" x14ac:dyDescent="0.25">
      <c r="A8" s="43"/>
      <c r="B8" s="43" t="s">
        <v>41</v>
      </c>
      <c r="C8" s="44" t="s">
        <v>14</v>
      </c>
      <c r="D8" s="44">
        <v>1</v>
      </c>
      <c r="E8" s="48">
        <f>E7</f>
        <v>816.71</v>
      </c>
      <c r="F8" s="46">
        <f>'[17]Table Swat-I'!$F$50</f>
        <v>6</v>
      </c>
      <c r="G8" s="49">
        <f>G7</f>
        <v>1.5</v>
      </c>
      <c r="H8" s="47">
        <f>G8*F8*E8*D8</f>
        <v>7350.39</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21850.65</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816.71</v>
      </c>
      <c r="F12" s="49">
        <f>F8</f>
        <v>6</v>
      </c>
      <c r="G12" s="49">
        <f>G8</f>
        <v>1.5</v>
      </c>
      <c r="H12" s="47">
        <f>G12*F12*E12*D12</f>
        <v>7350.39</v>
      </c>
    </row>
    <row r="13" spans="1:9" x14ac:dyDescent="0.25">
      <c r="A13" s="43"/>
      <c r="B13" s="211" t="s">
        <v>43</v>
      </c>
      <c r="C13" s="211"/>
      <c r="D13" s="211"/>
      <c r="E13" s="211"/>
      <c r="F13" s="211"/>
      <c r="G13" s="211"/>
      <c r="H13" s="51">
        <f>SUM(H12)</f>
        <v>7350.39</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816.71</v>
      </c>
      <c r="F15" s="52">
        <f>F7</f>
        <v>4</v>
      </c>
      <c r="G15" s="49">
        <f>G7</f>
        <v>1.5</v>
      </c>
      <c r="H15" s="47">
        <f t="shared" ref="H15:H22" si="0">G15*F15*E15*D15</f>
        <v>4900.26</v>
      </c>
      <c r="I15" s="53"/>
    </row>
    <row r="16" spans="1:9" x14ac:dyDescent="0.25">
      <c r="A16" s="43"/>
      <c r="B16" s="43" t="s">
        <v>57</v>
      </c>
      <c r="C16" s="44" t="s">
        <v>14</v>
      </c>
      <c r="D16" s="44">
        <v>1</v>
      </c>
      <c r="E16" s="48">
        <f t="shared" ref="E16:E22" si="1">$E$7</f>
        <v>816.71</v>
      </c>
      <c r="F16" s="52">
        <f t="shared" ref="F16:F22" si="2">F15-0.5</f>
        <v>3.5</v>
      </c>
      <c r="G16" s="54">
        <v>1</v>
      </c>
      <c r="H16" s="47">
        <f t="shared" si="0"/>
        <v>2858.49</v>
      </c>
    </row>
    <row r="17" spans="1:11" x14ac:dyDescent="0.25">
      <c r="A17" s="43"/>
      <c r="B17" s="43" t="s">
        <v>58</v>
      </c>
      <c r="C17" s="44" t="s">
        <v>14</v>
      </c>
      <c r="D17" s="44">
        <v>1</v>
      </c>
      <c r="E17" s="48">
        <f t="shared" si="1"/>
        <v>816.71</v>
      </c>
      <c r="F17" s="52">
        <f t="shared" si="2"/>
        <v>3</v>
      </c>
      <c r="G17" s="54">
        <v>1</v>
      </c>
      <c r="H17" s="47">
        <f t="shared" si="0"/>
        <v>2450.13</v>
      </c>
    </row>
    <row r="18" spans="1:11" x14ac:dyDescent="0.25">
      <c r="A18" s="43"/>
      <c r="B18" s="43" t="s">
        <v>59</v>
      </c>
      <c r="C18" s="44" t="s">
        <v>14</v>
      </c>
      <c r="D18" s="44">
        <v>1</v>
      </c>
      <c r="E18" s="48">
        <f t="shared" si="1"/>
        <v>816.71</v>
      </c>
      <c r="F18" s="52">
        <f t="shared" si="2"/>
        <v>2.5</v>
      </c>
      <c r="G18" s="54">
        <v>1</v>
      </c>
      <c r="H18" s="47">
        <f t="shared" si="0"/>
        <v>2041.78</v>
      </c>
    </row>
    <row r="19" spans="1:11" x14ac:dyDescent="0.25">
      <c r="A19" s="43"/>
      <c r="B19" s="43" t="s">
        <v>60</v>
      </c>
      <c r="C19" s="44" t="s">
        <v>14</v>
      </c>
      <c r="D19" s="44">
        <v>1</v>
      </c>
      <c r="E19" s="48">
        <f t="shared" si="1"/>
        <v>816.71</v>
      </c>
      <c r="F19" s="52">
        <f t="shared" si="2"/>
        <v>2</v>
      </c>
      <c r="G19" s="54">
        <v>1</v>
      </c>
      <c r="H19" s="47">
        <f t="shared" si="0"/>
        <v>1633.42</v>
      </c>
      <c r="I19" s="55" t="s">
        <v>61</v>
      </c>
      <c r="J19" s="56">
        <f>SUM(G16:G21)</f>
        <v>6</v>
      </c>
    </row>
    <row r="20" spans="1:11" x14ac:dyDescent="0.25">
      <c r="A20" s="43"/>
      <c r="B20" s="43" t="s">
        <v>62</v>
      </c>
      <c r="C20" s="44" t="s">
        <v>14</v>
      </c>
      <c r="D20" s="44">
        <v>1</v>
      </c>
      <c r="E20" s="48">
        <f t="shared" si="1"/>
        <v>816.71</v>
      </c>
      <c r="F20" s="52">
        <f t="shared" si="2"/>
        <v>1.5</v>
      </c>
      <c r="G20" s="54">
        <v>1</v>
      </c>
      <c r="H20" s="47">
        <f t="shared" si="0"/>
        <v>1225.07</v>
      </c>
    </row>
    <row r="21" spans="1:11" x14ac:dyDescent="0.25">
      <c r="A21" s="43"/>
      <c r="B21" s="43" t="s">
        <v>63</v>
      </c>
      <c r="C21" s="44" t="s">
        <v>64</v>
      </c>
      <c r="D21" s="44">
        <v>1</v>
      </c>
      <c r="E21" s="48">
        <f t="shared" si="1"/>
        <v>816.71</v>
      </c>
      <c r="F21" s="52">
        <f>F20-0.5</f>
        <v>1</v>
      </c>
      <c r="G21" s="54">
        <v>1</v>
      </c>
      <c r="H21" s="47">
        <f t="shared" si="0"/>
        <v>816.71</v>
      </c>
    </row>
    <row r="22" spans="1:11" hidden="1" x14ac:dyDescent="0.25">
      <c r="A22" s="43"/>
      <c r="B22" s="43" t="s">
        <v>65</v>
      </c>
      <c r="C22" s="44" t="s">
        <v>66</v>
      </c>
      <c r="D22" s="44">
        <v>1</v>
      </c>
      <c r="E22" s="48">
        <f t="shared" si="1"/>
        <v>816.71</v>
      </c>
      <c r="F22" s="52">
        <f t="shared" si="2"/>
        <v>0.5</v>
      </c>
      <c r="G22" s="54">
        <v>1.5</v>
      </c>
      <c r="H22" s="47">
        <f t="shared" si="0"/>
        <v>612.53</v>
      </c>
      <c r="K22" s="56"/>
    </row>
    <row r="23" spans="1:11" x14ac:dyDescent="0.25">
      <c r="A23" s="43"/>
      <c r="B23" s="211" t="s">
        <v>43</v>
      </c>
      <c r="C23" s="211"/>
      <c r="D23" s="211"/>
      <c r="E23" s="211"/>
      <c r="F23" s="211"/>
      <c r="G23" s="211"/>
      <c r="H23" s="51">
        <f>SUM(H15:H21)</f>
        <v>15925.86</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816.71</v>
      </c>
      <c r="F25" s="21">
        <f>F8</f>
        <v>6</v>
      </c>
      <c r="G25" s="20"/>
      <c r="H25" s="22">
        <f t="shared" ref="H25:H51" si="3">F25*E25*D25</f>
        <v>9801</v>
      </c>
    </row>
    <row r="26" spans="1:11" ht="13.2" customHeight="1" x14ac:dyDescent="0.25">
      <c r="A26" s="42"/>
      <c r="B26" s="8" t="s">
        <v>45</v>
      </c>
      <c r="C26" s="20"/>
      <c r="D26" s="60">
        <f>(F8/3)*2</f>
        <v>4</v>
      </c>
      <c r="E26" s="59">
        <f>$E$7</f>
        <v>816.71</v>
      </c>
      <c r="F26" s="21">
        <f>G7</f>
        <v>1.5</v>
      </c>
      <c r="G26" s="20"/>
      <c r="H26" s="22">
        <f t="shared" si="3"/>
        <v>4900</v>
      </c>
    </row>
    <row r="27" spans="1:11" ht="13.2" customHeight="1" x14ac:dyDescent="0.25">
      <c r="A27" s="42"/>
      <c r="B27" s="8" t="s">
        <v>46</v>
      </c>
      <c r="C27" s="20"/>
      <c r="D27" s="22">
        <f>(E26/3)*2</f>
        <v>544</v>
      </c>
      <c r="E27" s="21">
        <f>F8</f>
        <v>6</v>
      </c>
      <c r="F27" s="21">
        <f>G7</f>
        <v>1.5</v>
      </c>
      <c r="G27" s="20"/>
      <c r="H27" s="22">
        <f t="shared" si="3"/>
        <v>4896</v>
      </c>
      <c r="I27" s="61"/>
    </row>
    <row r="28" spans="1:11" ht="13.2" customHeight="1" x14ac:dyDescent="0.25">
      <c r="A28" s="42"/>
      <c r="B28" s="57" t="s">
        <v>68</v>
      </c>
      <c r="C28" s="20" t="s">
        <v>20</v>
      </c>
      <c r="D28" s="58">
        <v>2</v>
      </c>
      <c r="E28" s="59">
        <f>E15</f>
        <v>816.71</v>
      </c>
      <c r="F28" s="21">
        <f>F15</f>
        <v>4</v>
      </c>
      <c r="G28" s="20"/>
      <c r="H28" s="22">
        <f t="shared" si="3"/>
        <v>6534</v>
      </c>
    </row>
    <row r="29" spans="1:11" ht="13.2" customHeight="1" x14ac:dyDescent="0.25">
      <c r="A29" s="42"/>
      <c r="B29" s="8" t="s">
        <v>69</v>
      </c>
      <c r="C29" s="20"/>
      <c r="D29" s="58">
        <v>2</v>
      </c>
      <c r="E29" s="59">
        <f>E28</f>
        <v>816.71</v>
      </c>
      <c r="F29" s="21">
        <f>G15</f>
        <v>1.5</v>
      </c>
      <c r="G29" s="20"/>
      <c r="H29" s="22">
        <f t="shared" si="3"/>
        <v>2450</v>
      </c>
    </row>
    <row r="30" spans="1:11" ht="13.2" customHeight="1" x14ac:dyDescent="0.25">
      <c r="A30" s="42"/>
      <c r="B30" s="8" t="s">
        <v>70</v>
      </c>
      <c r="C30" s="20"/>
      <c r="D30" s="22">
        <f>(E29/3)*2</f>
        <v>544</v>
      </c>
      <c r="E30" s="21">
        <f>F15</f>
        <v>4</v>
      </c>
      <c r="F30" s="21">
        <f>G15</f>
        <v>1.5</v>
      </c>
      <c r="G30" s="20"/>
      <c r="H30" s="22">
        <f t="shared" si="3"/>
        <v>3264</v>
      </c>
    </row>
    <row r="31" spans="1:11" ht="13.2" customHeight="1" x14ac:dyDescent="0.25">
      <c r="A31" s="42"/>
      <c r="B31" s="62" t="s">
        <v>71</v>
      </c>
      <c r="C31" s="44" t="s">
        <v>20</v>
      </c>
      <c r="D31" s="58">
        <v>2</v>
      </c>
      <c r="E31" s="59">
        <f>E16</f>
        <v>816.71</v>
      </c>
      <c r="F31" s="21">
        <f>F16</f>
        <v>3.5</v>
      </c>
      <c r="G31" s="20"/>
      <c r="H31" s="22">
        <f t="shared" si="3"/>
        <v>5717</v>
      </c>
    </row>
    <row r="32" spans="1:11" ht="13.2" customHeight="1" x14ac:dyDescent="0.25">
      <c r="A32" s="42"/>
      <c r="B32" s="43" t="s">
        <v>72</v>
      </c>
      <c r="C32" s="44"/>
      <c r="D32" s="58">
        <v>2</v>
      </c>
      <c r="E32" s="63">
        <f>E31</f>
        <v>816.71</v>
      </c>
      <c r="F32" s="20">
        <f>G16</f>
        <v>1</v>
      </c>
      <c r="G32" s="20"/>
      <c r="H32" s="22">
        <f t="shared" si="3"/>
        <v>1633</v>
      </c>
    </row>
    <row r="33" spans="1:8" ht="13.2" customHeight="1" x14ac:dyDescent="0.25">
      <c r="A33" s="42"/>
      <c r="B33" s="43" t="s">
        <v>73</v>
      </c>
      <c r="C33" s="44"/>
      <c r="D33" s="64">
        <f>(E32/3)*2</f>
        <v>544</v>
      </c>
      <c r="E33" s="21">
        <f>F16</f>
        <v>3.5</v>
      </c>
      <c r="F33" s="20">
        <f>G16</f>
        <v>1</v>
      </c>
      <c r="G33" s="20"/>
      <c r="H33" s="22">
        <f t="shared" si="3"/>
        <v>1904</v>
      </c>
    </row>
    <row r="34" spans="1:8" ht="13.2" customHeight="1" x14ac:dyDescent="0.25">
      <c r="A34" s="42"/>
      <c r="B34" s="62" t="s">
        <v>74</v>
      </c>
      <c r="C34" s="44" t="s">
        <v>20</v>
      </c>
      <c r="D34" s="58">
        <v>2</v>
      </c>
      <c r="E34" s="59">
        <f>E17</f>
        <v>816.71</v>
      </c>
      <c r="F34" s="21">
        <f>F17</f>
        <v>3</v>
      </c>
      <c r="G34" s="20"/>
      <c r="H34" s="22">
        <f t="shared" si="3"/>
        <v>4900</v>
      </c>
    </row>
    <row r="35" spans="1:8" ht="13.2" customHeight="1" x14ac:dyDescent="0.25">
      <c r="A35" s="42"/>
      <c r="B35" s="43" t="s">
        <v>75</v>
      </c>
      <c r="C35" s="44"/>
      <c r="D35" s="58">
        <v>2</v>
      </c>
      <c r="E35" s="59">
        <f>E34</f>
        <v>816.71</v>
      </c>
      <c r="F35" s="20">
        <f>G17</f>
        <v>1</v>
      </c>
      <c r="G35" s="20"/>
      <c r="H35" s="22">
        <f t="shared" si="3"/>
        <v>1633</v>
      </c>
    </row>
    <row r="36" spans="1:8" ht="13.2" customHeight="1" x14ac:dyDescent="0.25">
      <c r="A36" s="42"/>
      <c r="B36" s="43" t="s">
        <v>76</v>
      </c>
      <c r="C36" s="44"/>
      <c r="D36" s="22">
        <f>(E35/3)*2</f>
        <v>544</v>
      </c>
      <c r="E36" s="21">
        <f>F17</f>
        <v>3</v>
      </c>
      <c r="F36" s="20">
        <f>F35</f>
        <v>1</v>
      </c>
      <c r="G36" s="20"/>
      <c r="H36" s="22">
        <f t="shared" si="3"/>
        <v>1632</v>
      </c>
    </row>
    <row r="37" spans="1:8" ht="13.2" customHeight="1" x14ac:dyDescent="0.25">
      <c r="A37" s="42"/>
      <c r="B37" s="62" t="s">
        <v>77</v>
      </c>
      <c r="C37" s="44" t="s">
        <v>20</v>
      </c>
      <c r="D37" s="58">
        <v>2</v>
      </c>
      <c r="E37" s="59">
        <f>E18</f>
        <v>816.71</v>
      </c>
      <c r="F37" s="21">
        <f>F18</f>
        <v>2.5</v>
      </c>
      <c r="G37" s="20"/>
      <c r="H37" s="22">
        <f t="shared" si="3"/>
        <v>4084</v>
      </c>
    </row>
    <row r="38" spans="1:8" ht="13.2" customHeight="1" x14ac:dyDescent="0.25">
      <c r="A38" s="42"/>
      <c r="B38" s="43" t="s">
        <v>78</v>
      </c>
      <c r="C38" s="44"/>
      <c r="D38" s="58">
        <v>2</v>
      </c>
      <c r="E38" s="59">
        <f>E37</f>
        <v>816.71</v>
      </c>
      <c r="F38" s="20">
        <f>G18</f>
        <v>1</v>
      </c>
      <c r="G38" s="20"/>
      <c r="H38" s="22">
        <f t="shared" si="3"/>
        <v>1633</v>
      </c>
    </row>
    <row r="39" spans="1:8" ht="13.2" customHeight="1" x14ac:dyDescent="0.25">
      <c r="A39" s="42"/>
      <c r="B39" s="43" t="s">
        <v>79</v>
      </c>
      <c r="C39" s="44"/>
      <c r="D39" s="22">
        <f>(E38/3)*2</f>
        <v>544</v>
      </c>
      <c r="E39" s="21">
        <f>F18</f>
        <v>2.5</v>
      </c>
      <c r="F39" s="20">
        <f>F38</f>
        <v>1</v>
      </c>
      <c r="G39" s="20"/>
      <c r="H39" s="22">
        <f t="shared" si="3"/>
        <v>1360</v>
      </c>
    </row>
    <row r="40" spans="1:8" ht="13.2" customHeight="1" x14ac:dyDescent="0.25">
      <c r="A40" s="42"/>
      <c r="B40" s="62" t="s">
        <v>80</v>
      </c>
      <c r="C40" s="44" t="s">
        <v>20</v>
      </c>
      <c r="D40" s="58">
        <v>2</v>
      </c>
      <c r="E40" s="59">
        <f>E19</f>
        <v>816.71</v>
      </c>
      <c r="F40" s="21">
        <f>F19</f>
        <v>2</v>
      </c>
      <c r="G40" s="20"/>
      <c r="H40" s="22">
        <f t="shared" si="3"/>
        <v>3267</v>
      </c>
    </row>
    <row r="41" spans="1:8" ht="13.2" customHeight="1" x14ac:dyDescent="0.25">
      <c r="A41" s="42"/>
      <c r="B41" s="43" t="s">
        <v>81</v>
      </c>
      <c r="C41" s="44"/>
      <c r="D41" s="58">
        <v>2</v>
      </c>
      <c r="E41" s="59">
        <f>E40</f>
        <v>816.71</v>
      </c>
      <c r="F41" s="20">
        <f>G19</f>
        <v>1</v>
      </c>
      <c r="G41" s="20"/>
      <c r="H41" s="22">
        <f t="shared" si="3"/>
        <v>1633</v>
      </c>
    </row>
    <row r="42" spans="1:8" ht="14.4" customHeight="1" x14ac:dyDescent="0.25">
      <c r="A42" s="42"/>
      <c r="B42" s="43" t="s">
        <v>82</v>
      </c>
      <c r="C42" s="44"/>
      <c r="D42" s="22">
        <f>(E41/3)*2</f>
        <v>544</v>
      </c>
      <c r="E42" s="21">
        <f>F19</f>
        <v>2</v>
      </c>
      <c r="F42" s="20">
        <f>F41</f>
        <v>1</v>
      </c>
      <c r="G42" s="20"/>
      <c r="H42" s="22">
        <f t="shared" si="3"/>
        <v>1088</v>
      </c>
    </row>
    <row r="43" spans="1:8" ht="15.6" customHeight="1" x14ac:dyDescent="0.25">
      <c r="A43" s="42"/>
      <c r="B43" s="62" t="s">
        <v>83</v>
      </c>
      <c r="C43" s="44" t="s">
        <v>20</v>
      </c>
      <c r="D43" s="58">
        <v>2</v>
      </c>
      <c r="E43" s="59">
        <f>E20</f>
        <v>816.71</v>
      </c>
      <c r="F43" s="21">
        <f>F20</f>
        <v>1.5</v>
      </c>
      <c r="G43" s="20"/>
      <c r="H43" s="22">
        <f t="shared" si="3"/>
        <v>2450</v>
      </c>
    </row>
    <row r="44" spans="1:8" x14ac:dyDescent="0.25">
      <c r="A44" s="43"/>
      <c r="B44" s="43" t="s">
        <v>84</v>
      </c>
      <c r="C44" s="44"/>
      <c r="D44" s="58">
        <v>2</v>
      </c>
      <c r="E44" s="59">
        <f>E43</f>
        <v>816.71</v>
      </c>
      <c r="F44" s="20">
        <f>G20</f>
        <v>1</v>
      </c>
      <c r="G44" s="20"/>
      <c r="H44" s="22">
        <f t="shared" si="3"/>
        <v>1633</v>
      </c>
    </row>
    <row r="45" spans="1:8" x14ac:dyDescent="0.25">
      <c r="A45" s="43"/>
      <c r="B45" s="43" t="s">
        <v>85</v>
      </c>
      <c r="C45" s="44"/>
      <c r="D45" s="22">
        <f>(E44/3)*2</f>
        <v>544</v>
      </c>
      <c r="E45" s="21">
        <f>F20</f>
        <v>1.5</v>
      </c>
      <c r="F45" s="20">
        <f>F44</f>
        <v>1</v>
      </c>
      <c r="G45" s="20"/>
      <c r="H45" s="22">
        <f t="shared" si="3"/>
        <v>816</v>
      </c>
    </row>
    <row r="46" spans="1:8" x14ac:dyDescent="0.25">
      <c r="A46" s="43"/>
      <c r="B46" s="62" t="s">
        <v>86</v>
      </c>
      <c r="C46" s="44" t="s">
        <v>20</v>
      </c>
      <c r="D46" s="58">
        <v>2</v>
      </c>
      <c r="E46" s="59">
        <f>E21</f>
        <v>816.71</v>
      </c>
      <c r="F46" s="21">
        <f>F21</f>
        <v>1</v>
      </c>
      <c r="G46" s="20"/>
      <c r="H46" s="22">
        <f t="shared" si="3"/>
        <v>1633</v>
      </c>
    </row>
    <row r="47" spans="1:8" x14ac:dyDescent="0.25">
      <c r="A47" s="43"/>
      <c r="B47" s="43" t="s">
        <v>87</v>
      </c>
      <c r="C47" s="44"/>
      <c r="D47" s="58">
        <v>2</v>
      </c>
      <c r="E47" s="59">
        <f>E46</f>
        <v>816.71</v>
      </c>
      <c r="F47" s="20">
        <f>G21</f>
        <v>1</v>
      </c>
      <c r="G47" s="20"/>
      <c r="H47" s="22">
        <f t="shared" si="3"/>
        <v>1633</v>
      </c>
    </row>
    <row r="48" spans="1:8" x14ac:dyDescent="0.25">
      <c r="A48" s="43"/>
      <c r="B48" s="43" t="s">
        <v>88</v>
      </c>
      <c r="C48" s="44"/>
      <c r="D48" s="22">
        <f>(E47/3)*2</f>
        <v>544</v>
      </c>
      <c r="E48" s="21">
        <f>F21</f>
        <v>1</v>
      </c>
      <c r="F48" s="20">
        <f>F47</f>
        <v>1</v>
      </c>
      <c r="G48" s="20"/>
      <c r="H48" s="22">
        <f t="shared" si="3"/>
        <v>544</v>
      </c>
    </row>
    <row r="49" spans="1:9" hidden="1" x14ac:dyDescent="0.25">
      <c r="A49" s="43"/>
      <c r="B49" s="62" t="s">
        <v>89</v>
      </c>
      <c r="C49" s="44" t="s">
        <v>20</v>
      </c>
      <c r="D49" s="58">
        <v>2</v>
      </c>
      <c r="E49" s="59">
        <f>E22</f>
        <v>816.71</v>
      </c>
      <c r="F49" s="21">
        <f>F22</f>
        <v>0.5</v>
      </c>
      <c r="G49" s="20"/>
      <c r="H49" s="22">
        <f t="shared" si="3"/>
        <v>817</v>
      </c>
    </row>
    <row r="50" spans="1:9" hidden="1" x14ac:dyDescent="0.25">
      <c r="A50" s="43"/>
      <c r="B50" s="43" t="s">
        <v>90</v>
      </c>
      <c r="C50" s="44"/>
      <c r="D50" s="58">
        <v>2</v>
      </c>
      <c r="E50" s="59">
        <f>E49</f>
        <v>816.71</v>
      </c>
      <c r="F50" s="20">
        <f>G22</f>
        <v>1.5</v>
      </c>
      <c r="G50" s="20"/>
      <c r="H50" s="22">
        <f t="shared" si="3"/>
        <v>2450</v>
      </c>
    </row>
    <row r="51" spans="1:9" hidden="1" x14ac:dyDescent="0.25">
      <c r="A51" s="43"/>
      <c r="B51" s="43" t="s">
        <v>91</v>
      </c>
      <c r="C51" s="44"/>
      <c r="D51" s="22">
        <f>(E50/3)*2</f>
        <v>544</v>
      </c>
      <c r="E51" s="21">
        <f>F22</f>
        <v>0.5</v>
      </c>
      <c r="F51" s="20">
        <f>F50</f>
        <v>1.5</v>
      </c>
      <c r="G51" s="20"/>
      <c r="H51" s="22">
        <f t="shared" si="3"/>
        <v>408</v>
      </c>
    </row>
    <row r="52" spans="1:9" x14ac:dyDescent="0.25">
      <c r="A52" s="43"/>
      <c r="B52" s="211" t="s">
        <v>43</v>
      </c>
      <c r="C52" s="211"/>
      <c r="D52" s="211"/>
      <c r="E52" s="211"/>
      <c r="F52" s="211"/>
      <c r="G52" s="211"/>
      <c r="H52" s="51">
        <f>SUM(H25:H48)</f>
        <v>71038</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816.71</v>
      </c>
      <c r="F54" s="43">
        <v>1</v>
      </c>
      <c r="G54" s="43">
        <v>0.1</v>
      </c>
      <c r="H54" s="47">
        <f>G54*F54*E54*D54</f>
        <v>81.67</v>
      </c>
    </row>
    <row r="55" spans="1:9" x14ac:dyDescent="0.25">
      <c r="A55" s="43"/>
      <c r="B55" s="211" t="s">
        <v>43</v>
      </c>
      <c r="C55" s="211"/>
      <c r="D55" s="211"/>
      <c r="E55" s="211"/>
      <c r="F55" s="211"/>
      <c r="G55" s="211"/>
      <c r="H55" s="51">
        <f>SUM(H54)</f>
        <v>81.67</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816.71</v>
      </c>
      <c r="F57" s="43"/>
      <c r="G57" s="43"/>
      <c r="H57" s="47">
        <f>H10*0.6</f>
        <v>13110.39</v>
      </c>
    </row>
    <row r="58" spans="1:9" x14ac:dyDescent="0.25">
      <c r="A58" s="43"/>
      <c r="B58" s="211" t="s">
        <v>43</v>
      </c>
      <c r="C58" s="211"/>
      <c r="D58" s="211"/>
      <c r="E58" s="211"/>
      <c r="F58" s="211"/>
      <c r="G58" s="211"/>
      <c r="H58" s="51">
        <f>SUM(H57)</f>
        <v>13110.39</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816.71</v>
      </c>
      <c r="F60" s="69">
        <f>J19</f>
        <v>6</v>
      </c>
      <c r="G60" s="69">
        <v>5</v>
      </c>
      <c r="H60" s="47">
        <f>G60*F60*E60*D60</f>
        <v>24501.3</v>
      </c>
      <c r="I60">
        <f>F60*G60</f>
        <v>30</v>
      </c>
    </row>
    <row r="61" spans="1:9" x14ac:dyDescent="0.25">
      <c r="A61" s="43"/>
      <c r="B61" s="211" t="s">
        <v>43</v>
      </c>
      <c r="C61" s="211"/>
      <c r="D61" s="211"/>
      <c r="E61" s="211"/>
      <c r="F61" s="211"/>
      <c r="G61" s="211"/>
      <c r="H61" s="51">
        <f>SUM(H60)</f>
        <v>24501.3</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tabColor theme="9" tint="0.59999389629810485"/>
  </sheetPr>
  <dimension ref="A1:K61"/>
  <sheetViews>
    <sheetView view="pageBreakPreview" topLeftCell="A41" zoomScale="140" zoomScaleNormal="100" zoomScaleSheetLayoutView="140" workbookViewId="0">
      <selection activeCell="J59" sqref="J59"/>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'4 BOQ Ningoali'!A1:H1</f>
        <v>EFAP-KPID- CW-14: Repair and Rehabilitation of and Flood Protection Structures, Swat. Swat Irrigation Division-I</v>
      </c>
      <c r="B1" s="212"/>
      <c r="C1" s="212"/>
      <c r="D1" s="212"/>
      <c r="E1" s="212"/>
      <c r="F1" s="212"/>
      <c r="G1" s="212"/>
      <c r="H1" s="212"/>
    </row>
    <row r="2" spans="1:9" ht="23.25" customHeight="1" x14ac:dyDescent="0.25">
      <c r="A2" s="213" t="str">
        <f>'4 BOQ Ningoali'!A2:H2</f>
        <v>1. Rehabilitation  of flood protection works along  right bank of Swat river at  villages Ningoali,Delay,Bandai District Swat.</v>
      </c>
      <c r="B2" s="213"/>
      <c r="C2" s="213"/>
      <c r="D2" s="213"/>
      <c r="E2" s="213"/>
      <c r="F2" s="213"/>
      <c r="G2" s="213"/>
      <c r="H2" s="213"/>
    </row>
    <row r="3" spans="1:9" ht="17.25" customHeight="1" x14ac:dyDescent="0.25">
      <c r="A3" s="214" t="str">
        <f>'4 BOQ Ningoali'!A3:H3</f>
        <v>Bill No. 4 : Rehabilitation of Flood Protection Structure at  village Ningoali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Swat-I'!$J$12</f>
        <v>186.83</v>
      </c>
      <c r="F7" s="46">
        <f>'[17]Table Swat-I'!$E$51</f>
        <v>3</v>
      </c>
      <c r="G7" s="46">
        <f>'[17]Table Swat-I'!$G$51</f>
        <v>1.5</v>
      </c>
      <c r="H7" s="47">
        <f>G7*F7*E7*D7</f>
        <v>840.74</v>
      </c>
    </row>
    <row r="8" spans="1:9" x14ac:dyDescent="0.25">
      <c r="A8" s="43"/>
      <c r="B8" s="43" t="s">
        <v>41</v>
      </c>
      <c r="C8" s="44" t="s">
        <v>14</v>
      </c>
      <c r="D8" s="44">
        <v>1</v>
      </c>
      <c r="E8" s="48">
        <f>E7</f>
        <v>186.83</v>
      </c>
      <c r="F8" s="46">
        <f>'[17]Table Swat-I'!$F$51</f>
        <v>6</v>
      </c>
      <c r="G8" s="49">
        <f>G7</f>
        <v>1.5</v>
      </c>
      <c r="H8" s="47">
        <f>G8*F8*E8*D8</f>
        <v>1681.47</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12122.21</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186.83</v>
      </c>
      <c r="F12" s="49">
        <f>F8</f>
        <v>6</v>
      </c>
      <c r="G12" s="49">
        <f>G8</f>
        <v>1.5</v>
      </c>
      <c r="H12" s="47">
        <f>G12*F12*E12*D12</f>
        <v>1681.47</v>
      </c>
    </row>
    <row r="13" spans="1:9" x14ac:dyDescent="0.25">
      <c r="A13" s="43"/>
      <c r="B13" s="211" t="s">
        <v>43</v>
      </c>
      <c r="C13" s="211"/>
      <c r="D13" s="211"/>
      <c r="E13" s="211"/>
      <c r="F13" s="211"/>
      <c r="G13" s="211"/>
      <c r="H13" s="51">
        <f>SUM(H12)</f>
        <v>1681.47</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186.83</v>
      </c>
      <c r="F15" s="52">
        <f>F7</f>
        <v>3</v>
      </c>
      <c r="G15" s="49">
        <f>G7</f>
        <v>1.5</v>
      </c>
      <c r="H15" s="47">
        <f t="shared" ref="H15:H22" si="0">G15*F15*E15*D15</f>
        <v>840.74</v>
      </c>
      <c r="I15" s="53"/>
    </row>
    <row r="16" spans="1:9" x14ac:dyDescent="0.25">
      <c r="A16" s="43"/>
      <c r="B16" s="43" t="s">
        <v>57</v>
      </c>
      <c r="C16" s="44" t="s">
        <v>14</v>
      </c>
      <c r="D16" s="44">
        <v>1</v>
      </c>
      <c r="E16" s="48">
        <f t="shared" ref="E16:E22" si="1">$E$7</f>
        <v>186.83</v>
      </c>
      <c r="F16" s="52">
        <f t="shared" ref="F16:F22" si="2">F15-0.5</f>
        <v>2.5</v>
      </c>
      <c r="G16" s="54">
        <v>1</v>
      </c>
      <c r="H16" s="47">
        <f t="shared" si="0"/>
        <v>467.08</v>
      </c>
    </row>
    <row r="17" spans="1:11" x14ac:dyDescent="0.25">
      <c r="A17" s="43"/>
      <c r="B17" s="43" t="s">
        <v>58</v>
      </c>
      <c r="C17" s="44" t="s">
        <v>14</v>
      </c>
      <c r="D17" s="44">
        <v>1</v>
      </c>
      <c r="E17" s="48">
        <f t="shared" si="1"/>
        <v>186.83</v>
      </c>
      <c r="F17" s="52">
        <f t="shared" si="2"/>
        <v>2</v>
      </c>
      <c r="G17" s="54">
        <v>1</v>
      </c>
      <c r="H17" s="47">
        <f t="shared" si="0"/>
        <v>373.66</v>
      </c>
    </row>
    <row r="18" spans="1:11" x14ac:dyDescent="0.25">
      <c r="A18" s="43"/>
      <c r="B18" s="43" t="s">
        <v>59</v>
      </c>
      <c r="C18" s="44" t="s">
        <v>14</v>
      </c>
      <c r="D18" s="44">
        <v>1</v>
      </c>
      <c r="E18" s="48">
        <f t="shared" si="1"/>
        <v>186.83</v>
      </c>
      <c r="F18" s="52">
        <f t="shared" si="2"/>
        <v>1.5</v>
      </c>
      <c r="G18" s="54">
        <v>1</v>
      </c>
      <c r="H18" s="47">
        <f t="shared" si="0"/>
        <v>280.25</v>
      </c>
    </row>
    <row r="19" spans="1:11" x14ac:dyDescent="0.25">
      <c r="A19" s="43"/>
      <c r="B19" s="43" t="s">
        <v>60</v>
      </c>
      <c r="C19" s="44" t="s">
        <v>14</v>
      </c>
      <c r="D19" s="44">
        <v>1</v>
      </c>
      <c r="E19" s="48">
        <f t="shared" si="1"/>
        <v>186.83</v>
      </c>
      <c r="F19" s="52">
        <f t="shared" si="2"/>
        <v>1</v>
      </c>
      <c r="G19" s="54">
        <v>1</v>
      </c>
      <c r="H19" s="47">
        <f t="shared" si="0"/>
        <v>186.83</v>
      </c>
      <c r="I19" s="55" t="s">
        <v>61</v>
      </c>
      <c r="J19" s="56">
        <f>SUM(G16:G19)</f>
        <v>4</v>
      </c>
    </row>
    <row r="20" spans="1:11" hidden="1" x14ac:dyDescent="0.25">
      <c r="A20" s="43"/>
      <c r="B20" s="43" t="s">
        <v>62</v>
      </c>
      <c r="C20" s="44" t="s">
        <v>14</v>
      </c>
      <c r="D20" s="44">
        <v>1</v>
      </c>
      <c r="E20" s="48">
        <f t="shared" si="1"/>
        <v>186.83</v>
      </c>
      <c r="F20" s="52">
        <f t="shared" si="2"/>
        <v>0.5</v>
      </c>
      <c r="G20" s="54">
        <v>1</v>
      </c>
      <c r="H20" s="47">
        <f t="shared" si="0"/>
        <v>93.42</v>
      </c>
    </row>
    <row r="21" spans="1:11" hidden="1" x14ac:dyDescent="0.25">
      <c r="A21" s="43"/>
      <c r="B21" s="43" t="s">
        <v>63</v>
      </c>
      <c r="C21" s="44" t="s">
        <v>64</v>
      </c>
      <c r="D21" s="44">
        <v>1</v>
      </c>
      <c r="E21" s="48">
        <f t="shared" si="1"/>
        <v>186.83</v>
      </c>
      <c r="F21" s="52">
        <f>F20-0.5</f>
        <v>0</v>
      </c>
      <c r="G21" s="54">
        <v>1</v>
      </c>
      <c r="H21" s="47">
        <f t="shared" si="0"/>
        <v>0</v>
      </c>
    </row>
    <row r="22" spans="1:11" hidden="1" x14ac:dyDescent="0.25">
      <c r="A22" s="43"/>
      <c r="B22" s="43" t="s">
        <v>65</v>
      </c>
      <c r="C22" s="44" t="s">
        <v>66</v>
      </c>
      <c r="D22" s="44">
        <v>1</v>
      </c>
      <c r="E22" s="48">
        <f t="shared" si="1"/>
        <v>186.83</v>
      </c>
      <c r="F22" s="52">
        <f t="shared" si="2"/>
        <v>-0.5</v>
      </c>
      <c r="G22" s="54">
        <v>1.5</v>
      </c>
      <c r="H22" s="47">
        <f t="shared" si="0"/>
        <v>-140.12</v>
      </c>
      <c r="K22" s="56"/>
    </row>
    <row r="23" spans="1:11" x14ac:dyDescent="0.25">
      <c r="A23" s="43"/>
      <c r="B23" s="211" t="s">
        <v>43</v>
      </c>
      <c r="C23" s="211"/>
      <c r="D23" s="211"/>
      <c r="E23" s="211"/>
      <c r="F23" s="211"/>
      <c r="G23" s="211"/>
      <c r="H23" s="51">
        <f>SUM(H15:H20)</f>
        <v>2241.98</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186.83</v>
      </c>
      <c r="F25" s="21">
        <f>F8</f>
        <v>6</v>
      </c>
      <c r="G25" s="20"/>
      <c r="H25" s="22">
        <f t="shared" ref="H25:H51" si="3">F25*E25*D25</f>
        <v>2242</v>
      </c>
    </row>
    <row r="26" spans="1:11" ht="13.2" customHeight="1" x14ac:dyDescent="0.25">
      <c r="A26" s="42"/>
      <c r="B26" s="8" t="s">
        <v>45</v>
      </c>
      <c r="C26" s="20"/>
      <c r="D26" s="60">
        <f>(F8/3)*2</f>
        <v>4</v>
      </c>
      <c r="E26" s="59">
        <f>$E$7</f>
        <v>186.83</v>
      </c>
      <c r="F26" s="21">
        <f>G7</f>
        <v>1.5</v>
      </c>
      <c r="G26" s="20"/>
      <c r="H26" s="22">
        <f t="shared" si="3"/>
        <v>1121</v>
      </c>
    </row>
    <row r="27" spans="1:11" ht="13.2" customHeight="1" x14ac:dyDescent="0.25">
      <c r="A27" s="42"/>
      <c r="B27" s="8" t="s">
        <v>46</v>
      </c>
      <c r="C27" s="20"/>
      <c r="D27" s="22">
        <f>(E26/3)*2</f>
        <v>125</v>
      </c>
      <c r="E27" s="21">
        <f>F8</f>
        <v>6</v>
      </c>
      <c r="F27" s="21">
        <f>G7</f>
        <v>1.5</v>
      </c>
      <c r="G27" s="20"/>
      <c r="H27" s="22">
        <f t="shared" si="3"/>
        <v>1125</v>
      </c>
      <c r="I27" s="61"/>
    </row>
    <row r="28" spans="1:11" ht="13.2" customHeight="1" x14ac:dyDescent="0.25">
      <c r="A28" s="42"/>
      <c r="B28" s="57" t="s">
        <v>68</v>
      </c>
      <c r="C28" s="20" t="s">
        <v>20</v>
      </c>
      <c r="D28" s="58">
        <v>2</v>
      </c>
      <c r="E28" s="59">
        <f>E15</f>
        <v>186.83</v>
      </c>
      <c r="F28" s="21">
        <f>F15</f>
        <v>3</v>
      </c>
      <c r="G28" s="20"/>
      <c r="H28" s="22">
        <f t="shared" si="3"/>
        <v>1121</v>
      </c>
    </row>
    <row r="29" spans="1:11" ht="13.2" customHeight="1" x14ac:dyDescent="0.25">
      <c r="A29" s="42"/>
      <c r="B29" s="8" t="s">
        <v>69</v>
      </c>
      <c r="C29" s="20"/>
      <c r="D29" s="58">
        <v>2</v>
      </c>
      <c r="E29" s="59">
        <f>E28</f>
        <v>186.83</v>
      </c>
      <c r="F29" s="21">
        <f>G15</f>
        <v>1.5</v>
      </c>
      <c r="G29" s="20"/>
      <c r="H29" s="22">
        <f t="shared" si="3"/>
        <v>560</v>
      </c>
    </row>
    <row r="30" spans="1:11" ht="13.2" customHeight="1" x14ac:dyDescent="0.25">
      <c r="A30" s="42"/>
      <c r="B30" s="8" t="s">
        <v>70</v>
      </c>
      <c r="C30" s="20"/>
      <c r="D30" s="22">
        <f>(E29/3)*2</f>
        <v>125</v>
      </c>
      <c r="E30" s="21">
        <f>F15</f>
        <v>3</v>
      </c>
      <c r="F30" s="21">
        <f>G15</f>
        <v>1.5</v>
      </c>
      <c r="G30" s="20"/>
      <c r="H30" s="22">
        <f t="shared" si="3"/>
        <v>563</v>
      </c>
    </row>
    <row r="31" spans="1:11" ht="13.2" customHeight="1" x14ac:dyDescent="0.25">
      <c r="A31" s="42"/>
      <c r="B31" s="62" t="s">
        <v>71</v>
      </c>
      <c r="C31" s="44" t="s">
        <v>20</v>
      </c>
      <c r="D31" s="58">
        <v>2</v>
      </c>
      <c r="E31" s="59">
        <f>E16</f>
        <v>186.83</v>
      </c>
      <c r="F31" s="21">
        <f>F16</f>
        <v>2.5</v>
      </c>
      <c r="G31" s="20"/>
      <c r="H31" s="22">
        <f t="shared" si="3"/>
        <v>934</v>
      </c>
    </row>
    <row r="32" spans="1:11" ht="13.2" customHeight="1" x14ac:dyDescent="0.25">
      <c r="A32" s="42"/>
      <c r="B32" s="43" t="s">
        <v>72</v>
      </c>
      <c r="C32" s="44"/>
      <c r="D32" s="58">
        <v>2</v>
      </c>
      <c r="E32" s="63">
        <f>E31</f>
        <v>186.83</v>
      </c>
      <c r="F32" s="20">
        <f>G16</f>
        <v>1</v>
      </c>
      <c r="G32" s="20"/>
      <c r="H32" s="22">
        <f t="shared" si="3"/>
        <v>374</v>
      </c>
    </row>
    <row r="33" spans="1:8" ht="13.2" customHeight="1" x14ac:dyDescent="0.25">
      <c r="A33" s="42"/>
      <c r="B33" s="43" t="s">
        <v>73</v>
      </c>
      <c r="C33" s="44"/>
      <c r="D33" s="64">
        <f>(E32/3)*2</f>
        <v>125</v>
      </c>
      <c r="E33" s="21">
        <f>F16</f>
        <v>2.5</v>
      </c>
      <c r="F33" s="20">
        <f>G16</f>
        <v>1</v>
      </c>
      <c r="G33" s="20"/>
      <c r="H33" s="22">
        <f t="shared" si="3"/>
        <v>313</v>
      </c>
    </row>
    <row r="34" spans="1:8" ht="13.2" customHeight="1" x14ac:dyDescent="0.25">
      <c r="A34" s="42"/>
      <c r="B34" s="62" t="s">
        <v>74</v>
      </c>
      <c r="C34" s="44" t="s">
        <v>20</v>
      </c>
      <c r="D34" s="58">
        <v>2</v>
      </c>
      <c r="E34" s="59">
        <f>E17</f>
        <v>186.83</v>
      </c>
      <c r="F34" s="21">
        <f>F17</f>
        <v>2</v>
      </c>
      <c r="G34" s="20"/>
      <c r="H34" s="22">
        <f t="shared" si="3"/>
        <v>747</v>
      </c>
    </row>
    <row r="35" spans="1:8" ht="13.2" customHeight="1" x14ac:dyDescent="0.25">
      <c r="A35" s="42"/>
      <c r="B35" s="43" t="s">
        <v>75</v>
      </c>
      <c r="C35" s="44"/>
      <c r="D35" s="58">
        <v>2</v>
      </c>
      <c r="E35" s="59">
        <f>E34</f>
        <v>186.83</v>
      </c>
      <c r="F35" s="20">
        <f>G17</f>
        <v>1</v>
      </c>
      <c r="G35" s="20"/>
      <c r="H35" s="22">
        <f t="shared" si="3"/>
        <v>374</v>
      </c>
    </row>
    <row r="36" spans="1:8" ht="13.2" customHeight="1" x14ac:dyDescent="0.25">
      <c r="A36" s="42"/>
      <c r="B36" s="43" t="s">
        <v>76</v>
      </c>
      <c r="C36" s="44"/>
      <c r="D36" s="22">
        <f>(E35/3)*2</f>
        <v>125</v>
      </c>
      <c r="E36" s="21">
        <f>F17</f>
        <v>2</v>
      </c>
      <c r="F36" s="20">
        <f>F35</f>
        <v>1</v>
      </c>
      <c r="G36" s="20"/>
      <c r="H36" s="22">
        <f t="shared" si="3"/>
        <v>250</v>
      </c>
    </row>
    <row r="37" spans="1:8" ht="13.2" customHeight="1" x14ac:dyDescent="0.25">
      <c r="A37" s="42"/>
      <c r="B37" s="62" t="s">
        <v>77</v>
      </c>
      <c r="C37" s="44" t="s">
        <v>20</v>
      </c>
      <c r="D37" s="58">
        <v>2</v>
      </c>
      <c r="E37" s="59">
        <f>E18</f>
        <v>186.83</v>
      </c>
      <c r="F37" s="21">
        <f>F18</f>
        <v>1.5</v>
      </c>
      <c r="G37" s="20"/>
      <c r="H37" s="22">
        <f t="shared" si="3"/>
        <v>560</v>
      </c>
    </row>
    <row r="38" spans="1:8" ht="13.2" customHeight="1" x14ac:dyDescent="0.25">
      <c r="A38" s="42"/>
      <c r="B38" s="43" t="s">
        <v>78</v>
      </c>
      <c r="C38" s="44"/>
      <c r="D38" s="58">
        <v>2</v>
      </c>
      <c r="E38" s="59">
        <f>E37</f>
        <v>186.83</v>
      </c>
      <c r="F38" s="20">
        <f>G18</f>
        <v>1</v>
      </c>
      <c r="G38" s="20"/>
      <c r="H38" s="22">
        <f t="shared" si="3"/>
        <v>374</v>
      </c>
    </row>
    <row r="39" spans="1:8" ht="13.2" customHeight="1" x14ac:dyDescent="0.25">
      <c r="A39" s="42"/>
      <c r="B39" s="43" t="s">
        <v>79</v>
      </c>
      <c r="C39" s="44"/>
      <c r="D39" s="22">
        <f>(E38/3)*2</f>
        <v>125</v>
      </c>
      <c r="E39" s="21">
        <f>F18</f>
        <v>1.5</v>
      </c>
      <c r="F39" s="20">
        <f>F38</f>
        <v>1</v>
      </c>
      <c r="G39" s="20"/>
      <c r="H39" s="22">
        <f t="shared" si="3"/>
        <v>188</v>
      </c>
    </row>
    <row r="40" spans="1:8" ht="13.2" customHeight="1" x14ac:dyDescent="0.25">
      <c r="A40" s="42"/>
      <c r="B40" s="62" t="s">
        <v>80</v>
      </c>
      <c r="C40" s="44" t="s">
        <v>20</v>
      </c>
      <c r="D40" s="58">
        <v>2</v>
      </c>
      <c r="E40" s="59">
        <f>E19</f>
        <v>186.83</v>
      </c>
      <c r="F40" s="21">
        <f>F19</f>
        <v>1</v>
      </c>
      <c r="G40" s="20"/>
      <c r="H40" s="22">
        <f t="shared" si="3"/>
        <v>374</v>
      </c>
    </row>
    <row r="41" spans="1:8" ht="13.2" customHeight="1" x14ac:dyDescent="0.25">
      <c r="A41" s="42"/>
      <c r="B41" s="43" t="s">
        <v>81</v>
      </c>
      <c r="C41" s="44"/>
      <c r="D41" s="58">
        <v>2</v>
      </c>
      <c r="E41" s="59">
        <f>E40</f>
        <v>186.83</v>
      </c>
      <c r="F41" s="20">
        <f>G19</f>
        <v>1</v>
      </c>
      <c r="G41" s="20"/>
      <c r="H41" s="22">
        <f t="shared" si="3"/>
        <v>374</v>
      </c>
    </row>
    <row r="42" spans="1:8" ht="14.4" customHeight="1" x14ac:dyDescent="0.25">
      <c r="A42" s="42"/>
      <c r="B42" s="43" t="s">
        <v>82</v>
      </c>
      <c r="C42" s="44"/>
      <c r="D42" s="22">
        <f>(E41/3)*2</f>
        <v>125</v>
      </c>
      <c r="E42" s="21">
        <f>F19</f>
        <v>1</v>
      </c>
      <c r="F42" s="20">
        <f>F41</f>
        <v>1</v>
      </c>
      <c r="G42" s="20"/>
      <c r="H42" s="22">
        <f t="shared" si="3"/>
        <v>125</v>
      </c>
    </row>
    <row r="43" spans="1:8" ht="15.6" hidden="1" customHeight="1" x14ac:dyDescent="0.25">
      <c r="A43" s="42"/>
      <c r="B43" s="62" t="s">
        <v>83</v>
      </c>
      <c r="C43" s="44" t="s">
        <v>20</v>
      </c>
      <c r="D43" s="58">
        <v>2</v>
      </c>
      <c r="E43" s="59">
        <f>E20</f>
        <v>186.83</v>
      </c>
      <c r="F43" s="21">
        <f>F20</f>
        <v>0.5</v>
      </c>
      <c r="G43" s="20"/>
      <c r="H43" s="22">
        <f t="shared" si="3"/>
        <v>187</v>
      </c>
    </row>
    <row r="44" spans="1:8" hidden="1" x14ac:dyDescent="0.25">
      <c r="A44" s="43"/>
      <c r="B44" s="43" t="s">
        <v>84</v>
      </c>
      <c r="C44" s="44"/>
      <c r="D44" s="58">
        <v>2</v>
      </c>
      <c r="E44" s="59">
        <f>E43</f>
        <v>186.83</v>
      </c>
      <c r="F44" s="20">
        <f>G20</f>
        <v>1</v>
      </c>
      <c r="G44" s="20"/>
      <c r="H44" s="22">
        <f t="shared" si="3"/>
        <v>374</v>
      </c>
    </row>
    <row r="45" spans="1:8" hidden="1" x14ac:dyDescent="0.25">
      <c r="A45" s="43"/>
      <c r="B45" s="43" t="s">
        <v>85</v>
      </c>
      <c r="C45" s="44"/>
      <c r="D45" s="22">
        <f>(E44/3)*2</f>
        <v>125</v>
      </c>
      <c r="E45" s="21">
        <f>F20</f>
        <v>0.5</v>
      </c>
      <c r="F45" s="20">
        <f>F44</f>
        <v>1</v>
      </c>
      <c r="G45" s="20"/>
      <c r="H45" s="22">
        <f t="shared" si="3"/>
        <v>63</v>
      </c>
    </row>
    <row r="46" spans="1:8" hidden="1" x14ac:dyDescent="0.25">
      <c r="A46" s="43"/>
      <c r="B46" s="62" t="s">
        <v>86</v>
      </c>
      <c r="C46" s="44" t="s">
        <v>20</v>
      </c>
      <c r="D46" s="58">
        <v>2</v>
      </c>
      <c r="E46" s="59">
        <f>E21</f>
        <v>186.83</v>
      </c>
      <c r="F46" s="21">
        <f>F21</f>
        <v>0</v>
      </c>
      <c r="G46" s="20"/>
      <c r="H46" s="22">
        <f t="shared" si="3"/>
        <v>0</v>
      </c>
    </row>
    <row r="47" spans="1:8" hidden="1" x14ac:dyDescent="0.25">
      <c r="A47" s="43"/>
      <c r="B47" s="43" t="s">
        <v>87</v>
      </c>
      <c r="C47" s="44"/>
      <c r="D47" s="58">
        <v>2</v>
      </c>
      <c r="E47" s="59">
        <f>E46</f>
        <v>186.83</v>
      </c>
      <c r="F47" s="20">
        <f>G21</f>
        <v>1</v>
      </c>
      <c r="G47" s="20"/>
      <c r="H47" s="22">
        <f t="shared" si="3"/>
        <v>374</v>
      </c>
    </row>
    <row r="48" spans="1:8" hidden="1" x14ac:dyDescent="0.25">
      <c r="A48" s="43"/>
      <c r="B48" s="43" t="s">
        <v>88</v>
      </c>
      <c r="C48" s="44"/>
      <c r="D48" s="22">
        <f>(E47/3)*2</f>
        <v>125</v>
      </c>
      <c r="E48" s="21">
        <f>F21</f>
        <v>0</v>
      </c>
      <c r="F48" s="20">
        <f>F47</f>
        <v>1</v>
      </c>
      <c r="G48" s="20"/>
      <c r="H48" s="22">
        <f t="shared" si="3"/>
        <v>0</v>
      </c>
    </row>
    <row r="49" spans="1:9" hidden="1" x14ac:dyDescent="0.25">
      <c r="A49" s="43"/>
      <c r="B49" s="62" t="s">
        <v>89</v>
      </c>
      <c r="C49" s="44" t="s">
        <v>20</v>
      </c>
      <c r="D49" s="58">
        <v>2</v>
      </c>
      <c r="E49" s="59">
        <f>E22</f>
        <v>186.83</v>
      </c>
      <c r="F49" s="21">
        <f>F22</f>
        <v>-0.5</v>
      </c>
      <c r="G49" s="20"/>
      <c r="H49" s="22">
        <f t="shared" si="3"/>
        <v>-187</v>
      </c>
    </row>
    <row r="50" spans="1:9" hidden="1" x14ac:dyDescent="0.25">
      <c r="A50" s="43"/>
      <c r="B50" s="43" t="s">
        <v>90</v>
      </c>
      <c r="C50" s="44"/>
      <c r="D50" s="58">
        <v>2</v>
      </c>
      <c r="E50" s="59">
        <f>E49</f>
        <v>186.83</v>
      </c>
      <c r="F50" s="20">
        <f>G22</f>
        <v>1.5</v>
      </c>
      <c r="G50" s="20"/>
      <c r="H50" s="22">
        <f t="shared" si="3"/>
        <v>560</v>
      </c>
    </row>
    <row r="51" spans="1:9" hidden="1" x14ac:dyDescent="0.25">
      <c r="A51" s="43"/>
      <c r="B51" s="43" t="s">
        <v>91</v>
      </c>
      <c r="C51" s="44"/>
      <c r="D51" s="22">
        <f>(E50/3)*2</f>
        <v>125</v>
      </c>
      <c r="E51" s="21">
        <f>F22</f>
        <v>-0.5</v>
      </c>
      <c r="F51" s="20">
        <f>F50</f>
        <v>1.5</v>
      </c>
      <c r="G51" s="20"/>
      <c r="H51" s="22">
        <f t="shared" si="3"/>
        <v>-94</v>
      </c>
    </row>
    <row r="52" spans="1:9" x14ac:dyDescent="0.25">
      <c r="A52" s="43"/>
      <c r="B52" s="211" t="s">
        <v>43</v>
      </c>
      <c r="C52" s="211"/>
      <c r="D52" s="211"/>
      <c r="E52" s="211"/>
      <c r="F52" s="211"/>
      <c r="G52" s="211"/>
      <c r="H52" s="51">
        <f>SUM(H25:H42)</f>
        <v>11719</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186.83</v>
      </c>
      <c r="F54" s="43">
        <v>1</v>
      </c>
      <c r="G54" s="43">
        <v>0.1</v>
      </c>
      <c r="H54" s="47">
        <f>G54*F54*E54*D54</f>
        <v>18.68</v>
      </c>
    </row>
    <row r="55" spans="1:9" x14ac:dyDescent="0.25">
      <c r="A55" s="43"/>
      <c r="B55" s="211" t="s">
        <v>43</v>
      </c>
      <c r="C55" s="211"/>
      <c r="D55" s="211"/>
      <c r="E55" s="211"/>
      <c r="F55" s="211"/>
      <c r="G55" s="211"/>
      <c r="H55" s="51">
        <f>SUM(H54)</f>
        <v>18.68</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186.83</v>
      </c>
      <c r="F57" s="43"/>
      <c r="G57" s="43"/>
      <c r="H57" s="47">
        <f>H10*0.6</f>
        <v>7273.33</v>
      </c>
    </row>
    <row r="58" spans="1:9" x14ac:dyDescent="0.25">
      <c r="A58" s="43"/>
      <c r="B58" s="211" t="s">
        <v>43</v>
      </c>
      <c r="C58" s="211"/>
      <c r="D58" s="211"/>
      <c r="E58" s="211"/>
      <c r="F58" s="211"/>
      <c r="G58" s="211"/>
      <c r="H58" s="51">
        <f>SUM(H57)</f>
        <v>7273.33</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186.83</v>
      </c>
      <c r="F60" s="69">
        <f>J19</f>
        <v>4</v>
      </c>
      <c r="G60" s="69">
        <v>5</v>
      </c>
      <c r="H60" s="47">
        <f>G60*F60*E60*D60</f>
        <v>3736.6</v>
      </c>
      <c r="I60">
        <f>F60*G60</f>
        <v>20</v>
      </c>
    </row>
    <row r="61" spans="1:9" x14ac:dyDescent="0.25">
      <c r="A61" s="43"/>
      <c r="B61" s="211" t="s">
        <v>43</v>
      </c>
      <c r="C61" s="211"/>
      <c r="D61" s="211"/>
      <c r="E61" s="211"/>
      <c r="F61" s="211"/>
      <c r="G61" s="211"/>
      <c r="H61" s="51">
        <f>SUM(H60)</f>
        <v>3736.6</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5">
    <tabColor theme="9" tint="0.59999389629810485"/>
  </sheetPr>
  <dimension ref="A1:K61"/>
  <sheetViews>
    <sheetView view="pageBreakPreview" topLeftCell="A9" zoomScale="140" zoomScaleNormal="100" zoomScaleSheetLayoutView="140" workbookViewId="0">
      <selection activeCell="J15" sqref="J15"/>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'5 BOQ Delay'!A1:H1</f>
        <v>EFAP-KPID- CW-14: Repair and Rehabilitation of and Flood Protection Structures, Swat. Swat Irrigation Division-I</v>
      </c>
      <c r="B1" s="212"/>
      <c r="C1" s="212"/>
      <c r="D1" s="212"/>
      <c r="E1" s="212"/>
      <c r="F1" s="212"/>
      <c r="G1" s="212"/>
      <c r="H1" s="212"/>
    </row>
    <row r="2" spans="1:9" ht="23.25" customHeight="1" x14ac:dyDescent="0.25">
      <c r="A2" s="213" t="str">
        <f>'5 BOQ Delay'!A2:H2</f>
        <v>1. Rehabilitation  of flood protection works along  right bank of Swat river at  villages Ningoali,Delay,Bandai District Swat.</v>
      </c>
      <c r="B2" s="213"/>
      <c r="C2" s="213"/>
      <c r="D2" s="213"/>
      <c r="E2" s="213"/>
      <c r="F2" s="213"/>
      <c r="G2" s="213"/>
      <c r="H2" s="213"/>
    </row>
    <row r="3" spans="1:9" ht="17.25" customHeight="1" x14ac:dyDescent="0.25">
      <c r="A3" s="214" t="str">
        <f>'5 BOQ Delay'!A3:H3</f>
        <v>Bill No. 5 : Rehabilitation of Flood Protection Structure at  villages Delay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Swat-I'!$J$13</f>
        <v>165.88</v>
      </c>
      <c r="F7" s="46">
        <f>'[17]Table Swat-I'!$E$52</f>
        <v>4</v>
      </c>
      <c r="G7" s="46">
        <f>'[17]Table Swat-I'!$G$52</f>
        <v>1.5</v>
      </c>
      <c r="H7" s="47">
        <f>G7*F7*E7*D7</f>
        <v>995.28</v>
      </c>
    </row>
    <row r="8" spans="1:9" x14ac:dyDescent="0.25">
      <c r="A8" s="43"/>
      <c r="B8" s="43" t="s">
        <v>41</v>
      </c>
      <c r="C8" s="44" t="s">
        <v>14</v>
      </c>
      <c r="D8" s="44">
        <v>1</v>
      </c>
      <c r="E8" s="48">
        <f>E7</f>
        <v>165.88</v>
      </c>
      <c r="F8" s="46">
        <f>'[17]Table Swat-I'!$F$52</f>
        <v>6</v>
      </c>
      <c r="G8" s="49">
        <f>G7</f>
        <v>1.5</v>
      </c>
      <c r="H8" s="47">
        <f>G8*F8*E8*D8</f>
        <v>1492.92</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12088.2</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165.88</v>
      </c>
      <c r="F12" s="49">
        <f>F8</f>
        <v>6</v>
      </c>
      <c r="G12" s="49">
        <f>G8</f>
        <v>1.5</v>
      </c>
      <c r="H12" s="47">
        <f>G12*F12*E12*D12</f>
        <v>1492.92</v>
      </c>
    </row>
    <row r="13" spans="1:9" x14ac:dyDescent="0.25">
      <c r="A13" s="43"/>
      <c r="B13" s="211" t="s">
        <v>43</v>
      </c>
      <c r="C13" s="211"/>
      <c r="D13" s="211"/>
      <c r="E13" s="211"/>
      <c r="F13" s="211"/>
      <c r="G13" s="211"/>
      <c r="H13" s="51">
        <f>SUM(H12)</f>
        <v>1492.92</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165.88</v>
      </c>
      <c r="F15" s="52">
        <f>F7</f>
        <v>4</v>
      </c>
      <c r="G15" s="49">
        <f>G7</f>
        <v>1.5</v>
      </c>
      <c r="H15" s="47">
        <f t="shared" ref="H15:H22" si="0">G15*F15*E15*D15</f>
        <v>995.28</v>
      </c>
      <c r="I15" s="53"/>
    </row>
    <row r="16" spans="1:9" x14ac:dyDescent="0.25">
      <c r="A16" s="43"/>
      <c r="B16" s="43" t="s">
        <v>57</v>
      </c>
      <c r="C16" s="44" t="s">
        <v>14</v>
      </c>
      <c r="D16" s="44">
        <v>1</v>
      </c>
      <c r="E16" s="48">
        <f t="shared" ref="E16:E22" si="1">$E$7</f>
        <v>165.88</v>
      </c>
      <c r="F16" s="52">
        <f t="shared" ref="F16:F22" si="2">F15-0.5</f>
        <v>3.5</v>
      </c>
      <c r="G16" s="54">
        <v>1</v>
      </c>
      <c r="H16" s="47">
        <f t="shared" si="0"/>
        <v>580.58000000000004</v>
      </c>
    </row>
    <row r="17" spans="1:11" x14ac:dyDescent="0.25">
      <c r="A17" s="43"/>
      <c r="B17" s="43" t="s">
        <v>58</v>
      </c>
      <c r="C17" s="44" t="s">
        <v>14</v>
      </c>
      <c r="D17" s="44">
        <v>1</v>
      </c>
      <c r="E17" s="48">
        <f t="shared" si="1"/>
        <v>165.88</v>
      </c>
      <c r="F17" s="52">
        <f t="shared" si="2"/>
        <v>3</v>
      </c>
      <c r="G17" s="54">
        <v>1</v>
      </c>
      <c r="H17" s="47">
        <f t="shared" si="0"/>
        <v>497.64</v>
      </c>
    </row>
    <row r="18" spans="1:11" x14ac:dyDescent="0.25">
      <c r="A18" s="43"/>
      <c r="B18" s="43" t="s">
        <v>59</v>
      </c>
      <c r="C18" s="44" t="s">
        <v>14</v>
      </c>
      <c r="D18" s="44">
        <v>1</v>
      </c>
      <c r="E18" s="48">
        <f t="shared" si="1"/>
        <v>165.88</v>
      </c>
      <c r="F18" s="52">
        <f t="shared" si="2"/>
        <v>2.5</v>
      </c>
      <c r="G18" s="54">
        <v>1</v>
      </c>
      <c r="H18" s="47">
        <f t="shared" si="0"/>
        <v>414.7</v>
      </c>
    </row>
    <row r="19" spans="1:11" x14ac:dyDescent="0.25">
      <c r="A19" s="43"/>
      <c r="B19" s="43" t="s">
        <v>60</v>
      </c>
      <c r="C19" s="44" t="s">
        <v>14</v>
      </c>
      <c r="D19" s="44">
        <v>1</v>
      </c>
      <c r="E19" s="48">
        <f t="shared" si="1"/>
        <v>165.88</v>
      </c>
      <c r="F19" s="52">
        <f t="shared" si="2"/>
        <v>2</v>
      </c>
      <c r="G19" s="54">
        <v>1</v>
      </c>
      <c r="H19" s="47">
        <f t="shared" si="0"/>
        <v>331.76</v>
      </c>
      <c r="I19" s="55" t="s">
        <v>61</v>
      </c>
      <c r="J19" s="56">
        <f>SUM(G16:G21)</f>
        <v>6</v>
      </c>
    </row>
    <row r="20" spans="1:11" x14ac:dyDescent="0.25">
      <c r="A20" s="43"/>
      <c r="B20" s="43" t="s">
        <v>62</v>
      </c>
      <c r="C20" s="44" t="s">
        <v>14</v>
      </c>
      <c r="D20" s="44">
        <v>1</v>
      </c>
      <c r="E20" s="48">
        <f t="shared" si="1"/>
        <v>165.88</v>
      </c>
      <c r="F20" s="52">
        <f t="shared" si="2"/>
        <v>1.5</v>
      </c>
      <c r="G20" s="54">
        <v>1</v>
      </c>
      <c r="H20" s="47">
        <f t="shared" si="0"/>
        <v>248.82</v>
      </c>
    </row>
    <row r="21" spans="1:11" x14ac:dyDescent="0.25">
      <c r="A21" s="43"/>
      <c r="B21" s="43" t="s">
        <v>63</v>
      </c>
      <c r="C21" s="44" t="s">
        <v>64</v>
      </c>
      <c r="D21" s="44">
        <v>1</v>
      </c>
      <c r="E21" s="48">
        <f t="shared" si="1"/>
        <v>165.88</v>
      </c>
      <c r="F21" s="52">
        <f>F20-0.5</f>
        <v>1</v>
      </c>
      <c r="G21" s="54">
        <v>1</v>
      </c>
      <c r="H21" s="47">
        <f t="shared" si="0"/>
        <v>165.88</v>
      </c>
    </row>
    <row r="22" spans="1:11" hidden="1" x14ac:dyDescent="0.25">
      <c r="A22" s="43"/>
      <c r="B22" s="43" t="s">
        <v>65</v>
      </c>
      <c r="C22" s="44" t="s">
        <v>66</v>
      </c>
      <c r="D22" s="44">
        <v>1</v>
      </c>
      <c r="E22" s="48">
        <f t="shared" si="1"/>
        <v>165.88</v>
      </c>
      <c r="F22" s="52">
        <f t="shared" si="2"/>
        <v>0.5</v>
      </c>
      <c r="G22" s="54">
        <v>1.5</v>
      </c>
      <c r="H22" s="47">
        <f t="shared" si="0"/>
        <v>124.41</v>
      </c>
      <c r="K22" s="56"/>
    </row>
    <row r="23" spans="1:11" x14ac:dyDescent="0.25">
      <c r="A23" s="43"/>
      <c r="B23" s="211" t="s">
        <v>43</v>
      </c>
      <c r="C23" s="211"/>
      <c r="D23" s="211"/>
      <c r="E23" s="211"/>
      <c r="F23" s="211"/>
      <c r="G23" s="211"/>
      <c r="H23" s="51">
        <f>SUM(H15:H21)</f>
        <v>3234.66</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165.88</v>
      </c>
      <c r="F25" s="21">
        <f>F8</f>
        <v>6</v>
      </c>
      <c r="G25" s="20"/>
      <c r="H25" s="22">
        <f t="shared" ref="H25:H51" si="3">F25*E25*D25</f>
        <v>1991</v>
      </c>
    </row>
    <row r="26" spans="1:11" ht="13.2" customHeight="1" x14ac:dyDescent="0.25">
      <c r="A26" s="42"/>
      <c r="B26" s="8" t="s">
        <v>45</v>
      </c>
      <c r="C26" s="20"/>
      <c r="D26" s="60">
        <f>(F8/3)*2</f>
        <v>4</v>
      </c>
      <c r="E26" s="59">
        <f>$E$7</f>
        <v>165.88</v>
      </c>
      <c r="F26" s="21">
        <f>G7</f>
        <v>1.5</v>
      </c>
      <c r="G26" s="20"/>
      <c r="H26" s="22">
        <f t="shared" si="3"/>
        <v>995</v>
      </c>
    </row>
    <row r="27" spans="1:11" ht="13.2" customHeight="1" x14ac:dyDescent="0.25">
      <c r="A27" s="42"/>
      <c r="B27" s="8" t="s">
        <v>46</v>
      </c>
      <c r="C27" s="20"/>
      <c r="D27" s="22">
        <f>(E26/3)*2</f>
        <v>111</v>
      </c>
      <c r="E27" s="21">
        <f>F8</f>
        <v>6</v>
      </c>
      <c r="F27" s="21">
        <f>G7</f>
        <v>1.5</v>
      </c>
      <c r="G27" s="20"/>
      <c r="H27" s="22">
        <f t="shared" si="3"/>
        <v>999</v>
      </c>
      <c r="I27" s="61"/>
    </row>
    <row r="28" spans="1:11" ht="13.2" customHeight="1" x14ac:dyDescent="0.25">
      <c r="A28" s="42"/>
      <c r="B28" s="57" t="s">
        <v>68</v>
      </c>
      <c r="C28" s="20" t="s">
        <v>20</v>
      </c>
      <c r="D28" s="58">
        <v>2</v>
      </c>
      <c r="E28" s="59">
        <f>E15</f>
        <v>165.88</v>
      </c>
      <c r="F28" s="21">
        <f>F15</f>
        <v>4</v>
      </c>
      <c r="G28" s="20"/>
      <c r="H28" s="22">
        <f t="shared" si="3"/>
        <v>1327</v>
      </c>
    </row>
    <row r="29" spans="1:11" ht="13.2" customHeight="1" x14ac:dyDescent="0.25">
      <c r="A29" s="42"/>
      <c r="B29" s="8" t="s">
        <v>69</v>
      </c>
      <c r="C29" s="20"/>
      <c r="D29" s="58">
        <v>2</v>
      </c>
      <c r="E29" s="59">
        <f>E28</f>
        <v>165.88</v>
      </c>
      <c r="F29" s="21">
        <f>G15</f>
        <v>1.5</v>
      </c>
      <c r="G29" s="20"/>
      <c r="H29" s="22">
        <f t="shared" si="3"/>
        <v>498</v>
      </c>
    </row>
    <row r="30" spans="1:11" ht="13.2" customHeight="1" x14ac:dyDescent="0.25">
      <c r="A30" s="42"/>
      <c r="B30" s="8" t="s">
        <v>70</v>
      </c>
      <c r="C30" s="20"/>
      <c r="D30" s="22">
        <f>(E29/3)*2</f>
        <v>111</v>
      </c>
      <c r="E30" s="21">
        <f>F15</f>
        <v>4</v>
      </c>
      <c r="F30" s="21">
        <f>G15</f>
        <v>1.5</v>
      </c>
      <c r="G30" s="20"/>
      <c r="H30" s="22">
        <f t="shared" si="3"/>
        <v>666</v>
      </c>
    </row>
    <row r="31" spans="1:11" ht="13.2" customHeight="1" x14ac:dyDescent="0.25">
      <c r="A31" s="42"/>
      <c r="B31" s="62" t="s">
        <v>71</v>
      </c>
      <c r="C31" s="44" t="s">
        <v>20</v>
      </c>
      <c r="D31" s="58">
        <v>2</v>
      </c>
      <c r="E31" s="59">
        <f>E16</f>
        <v>165.88</v>
      </c>
      <c r="F31" s="21">
        <f>F16</f>
        <v>3.5</v>
      </c>
      <c r="G31" s="20"/>
      <c r="H31" s="22">
        <f t="shared" si="3"/>
        <v>1161</v>
      </c>
    </row>
    <row r="32" spans="1:11" ht="13.2" customHeight="1" x14ac:dyDescent="0.25">
      <c r="A32" s="42"/>
      <c r="B32" s="43" t="s">
        <v>72</v>
      </c>
      <c r="C32" s="44"/>
      <c r="D32" s="58">
        <v>2</v>
      </c>
      <c r="E32" s="63">
        <f>E31</f>
        <v>165.88</v>
      </c>
      <c r="F32" s="20">
        <f>G16</f>
        <v>1</v>
      </c>
      <c r="G32" s="20"/>
      <c r="H32" s="22">
        <f t="shared" si="3"/>
        <v>332</v>
      </c>
    </row>
    <row r="33" spans="1:8" ht="13.2" customHeight="1" x14ac:dyDescent="0.25">
      <c r="A33" s="42"/>
      <c r="B33" s="43" t="s">
        <v>73</v>
      </c>
      <c r="C33" s="44"/>
      <c r="D33" s="64">
        <f>(E32/3)*2</f>
        <v>111</v>
      </c>
      <c r="E33" s="21">
        <f>F16</f>
        <v>3.5</v>
      </c>
      <c r="F33" s="20">
        <f>G16</f>
        <v>1</v>
      </c>
      <c r="G33" s="20"/>
      <c r="H33" s="22">
        <f t="shared" si="3"/>
        <v>389</v>
      </c>
    </row>
    <row r="34" spans="1:8" ht="13.2" customHeight="1" x14ac:dyDescent="0.25">
      <c r="A34" s="42"/>
      <c r="B34" s="62" t="s">
        <v>74</v>
      </c>
      <c r="C34" s="44" t="s">
        <v>20</v>
      </c>
      <c r="D34" s="58">
        <v>2</v>
      </c>
      <c r="E34" s="59">
        <f>E17</f>
        <v>165.88</v>
      </c>
      <c r="F34" s="21">
        <f>F17</f>
        <v>3</v>
      </c>
      <c r="G34" s="20"/>
      <c r="H34" s="22">
        <f t="shared" si="3"/>
        <v>995</v>
      </c>
    </row>
    <row r="35" spans="1:8" ht="13.2" customHeight="1" x14ac:dyDescent="0.25">
      <c r="A35" s="42"/>
      <c r="B35" s="43" t="s">
        <v>75</v>
      </c>
      <c r="C35" s="44"/>
      <c r="D35" s="58">
        <v>2</v>
      </c>
      <c r="E35" s="59">
        <f>E34</f>
        <v>165.88</v>
      </c>
      <c r="F35" s="20">
        <f>G17</f>
        <v>1</v>
      </c>
      <c r="G35" s="20"/>
      <c r="H35" s="22">
        <f t="shared" si="3"/>
        <v>332</v>
      </c>
    </row>
    <row r="36" spans="1:8" ht="13.2" customHeight="1" x14ac:dyDescent="0.25">
      <c r="A36" s="42"/>
      <c r="B36" s="43" t="s">
        <v>76</v>
      </c>
      <c r="C36" s="44"/>
      <c r="D36" s="22">
        <f>(E35/3)*2</f>
        <v>111</v>
      </c>
      <c r="E36" s="21">
        <f>F17</f>
        <v>3</v>
      </c>
      <c r="F36" s="20">
        <f>F35</f>
        <v>1</v>
      </c>
      <c r="G36" s="20"/>
      <c r="H36" s="22">
        <f t="shared" si="3"/>
        <v>333</v>
      </c>
    </row>
    <row r="37" spans="1:8" ht="13.2" customHeight="1" x14ac:dyDescent="0.25">
      <c r="A37" s="42"/>
      <c r="B37" s="62" t="s">
        <v>77</v>
      </c>
      <c r="C37" s="44" t="s">
        <v>20</v>
      </c>
      <c r="D37" s="58">
        <v>2</v>
      </c>
      <c r="E37" s="59">
        <f>E18</f>
        <v>165.88</v>
      </c>
      <c r="F37" s="21">
        <f>F18</f>
        <v>2.5</v>
      </c>
      <c r="G37" s="20"/>
      <c r="H37" s="22">
        <f t="shared" si="3"/>
        <v>829</v>
      </c>
    </row>
    <row r="38" spans="1:8" ht="13.2" customHeight="1" x14ac:dyDescent="0.25">
      <c r="A38" s="42"/>
      <c r="B38" s="43" t="s">
        <v>78</v>
      </c>
      <c r="C38" s="44"/>
      <c r="D38" s="58">
        <v>2</v>
      </c>
      <c r="E38" s="59">
        <f>E37</f>
        <v>165.88</v>
      </c>
      <c r="F38" s="20">
        <f>G18</f>
        <v>1</v>
      </c>
      <c r="G38" s="20"/>
      <c r="H38" s="22">
        <f t="shared" si="3"/>
        <v>332</v>
      </c>
    </row>
    <row r="39" spans="1:8" ht="13.2" customHeight="1" x14ac:dyDescent="0.25">
      <c r="A39" s="42"/>
      <c r="B39" s="43" t="s">
        <v>79</v>
      </c>
      <c r="C39" s="44"/>
      <c r="D39" s="22">
        <f>(E38/3)*2</f>
        <v>111</v>
      </c>
      <c r="E39" s="21">
        <f>F18</f>
        <v>2.5</v>
      </c>
      <c r="F39" s="20">
        <f>F38</f>
        <v>1</v>
      </c>
      <c r="G39" s="20"/>
      <c r="H39" s="22">
        <f t="shared" si="3"/>
        <v>278</v>
      </c>
    </row>
    <row r="40" spans="1:8" ht="13.2" customHeight="1" x14ac:dyDescent="0.25">
      <c r="A40" s="42"/>
      <c r="B40" s="62" t="s">
        <v>80</v>
      </c>
      <c r="C40" s="44" t="s">
        <v>20</v>
      </c>
      <c r="D40" s="58">
        <v>2</v>
      </c>
      <c r="E40" s="59">
        <f>E19</f>
        <v>165.88</v>
      </c>
      <c r="F40" s="21">
        <f>F19</f>
        <v>2</v>
      </c>
      <c r="G40" s="20"/>
      <c r="H40" s="22">
        <f t="shared" si="3"/>
        <v>664</v>
      </c>
    </row>
    <row r="41" spans="1:8" ht="13.2" customHeight="1" x14ac:dyDescent="0.25">
      <c r="A41" s="42"/>
      <c r="B41" s="43" t="s">
        <v>81</v>
      </c>
      <c r="C41" s="44"/>
      <c r="D41" s="58">
        <v>2</v>
      </c>
      <c r="E41" s="59">
        <f>E40</f>
        <v>165.88</v>
      </c>
      <c r="F41" s="20">
        <f>G19</f>
        <v>1</v>
      </c>
      <c r="G41" s="20"/>
      <c r="H41" s="22">
        <f t="shared" si="3"/>
        <v>332</v>
      </c>
    </row>
    <row r="42" spans="1:8" ht="14.4" customHeight="1" x14ac:dyDescent="0.25">
      <c r="A42" s="42"/>
      <c r="B42" s="43" t="s">
        <v>82</v>
      </c>
      <c r="C42" s="44"/>
      <c r="D42" s="22">
        <f>(E41/3)*2</f>
        <v>111</v>
      </c>
      <c r="E42" s="21">
        <f>F19</f>
        <v>2</v>
      </c>
      <c r="F42" s="20">
        <f>F41</f>
        <v>1</v>
      </c>
      <c r="G42" s="20"/>
      <c r="H42" s="22">
        <f t="shared" si="3"/>
        <v>222</v>
      </c>
    </row>
    <row r="43" spans="1:8" ht="15.6" customHeight="1" x14ac:dyDescent="0.25">
      <c r="A43" s="42"/>
      <c r="B43" s="62" t="s">
        <v>83</v>
      </c>
      <c r="C43" s="44" t="s">
        <v>20</v>
      </c>
      <c r="D43" s="58">
        <v>2</v>
      </c>
      <c r="E43" s="59">
        <f>E20</f>
        <v>165.88</v>
      </c>
      <c r="F43" s="21">
        <f>F20</f>
        <v>1.5</v>
      </c>
      <c r="G43" s="20"/>
      <c r="H43" s="22">
        <f t="shared" si="3"/>
        <v>498</v>
      </c>
    </row>
    <row r="44" spans="1:8" x14ac:dyDescent="0.25">
      <c r="A44" s="43"/>
      <c r="B44" s="43" t="s">
        <v>84</v>
      </c>
      <c r="C44" s="44"/>
      <c r="D44" s="58">
        <v>2</v>
      </c>
      <c r="E44" s="59">
        <f>E43</f>
        <v>165.88</v>
      </c>
      <c r="F44" s="20">
        <f>G20</f>
        <v>1</v>
      </c>
      <c r="G44" s="20"/>
      <c r="H44" s="22">
        <f t="shared" si="3"/>
        <v>332</v>
      </c>
    </row>
    <row r="45" spans="1:8" x14ac:dyDescent="0.25">
      <c r="A45" s="43"/>
      <c r="B45" s="43" t="s">
        <v>85</v>
      </c>
      <c r="C45" s="44"/>
      <c r="D45" s="22">
        <f>(E44/3)*2</f>
        <v>111</v>
      </c>
      <c r="E45" s="21">
        <f>F20</f>
        <v>1.5</v>
      </c>
      <c r="F45" s="20">
        <f>F44</f>
        <v>1</v>
      </c>
      <c r="G45" s="20"/>
      <c r="H45" s="22">
        <f t="shared" si="3"/>
        <v>167</v>
      </c>
    </row>
    <row r="46" spans="1:8" x14ac:dyDescent="0.25">
      <c r="A46" s="43"/>
      <c r="B46" s="62" t="s">
        <v>86</v>
      </c>
      <c r="C46" s="44" t="s">
        <v>20</v>
      </c>
      <c r="D46" s="58">
        <v>2</v>
      </c>
      <c r="E46" s="59">
        <f>E21</f>
        <v>165.88</v>
      </c>
      <c r="F46" s="21">
        <f>F21</f>
        <v>1</v>
      </c>
      <c r="G46" s="20"/>
      <c r="H46" s="22">
        <f t="shared" si="3"/>
        <v>332</v>
      </c>
    </row>
    <row r="47" spans="1:8" x14ac:dyDescent="0.25">
      <c r="A47" s="43"/>
      <c r="B47" s="43" t="s">
        <v>87</v>
      </c>
      <c r="C47" s="44"/>
      <c r="D47" s="58">
        <v>2</v>
      </c>
      <c r="E47" s="59">
        <f>E46</f>
        <v>165.88</v>
      </c>
      <c r="F47" s="20">
        <f>G21</f>
        <v>1</v>
      </c>
      <c r="G47" s="20"/>
      <c r="H47" s="22">
        <f t="shared" si="3"/>
        <v>332</v>
      </c>
    </row>
    <row r="48" spans="1:8" x14ac:dyDescent="0.25">
      <c r="A48" s="43"/>
      <c r="B48" s="43" t="s">
        <v>88</v>
      </c>
      <c r="C48" s="44"/>
      <c r="D48" s="22">
        <f>(E47/3)*2</f>
        <v>111</v>
      </c>
      <c r="E48" s="21">
        <f>F21</f>
        <v>1</v>
      </c>
      <c r="F48" s="20">
        <f>F47</f>
        <v>1</v>
      </c>
      <c r="G48" s="20"/>
      <c r="H48" s="22">
        <f t="shared" si="3"/>
        <v>111</v>
      </c>
    </row>
    <row r="49" spans="1:9" hidden="1" x14ac:dyDescent="0.25">
      <c r="A49" s="43"/>
      <c r="B49" s="62" t="s">
        <v>89</v>
      </c>
      <c r="C49" s="44" t="s">
        <v>20</v>
      </c>
      <c r="D49" s="58">
        <v>2</v>
      </c>
      <c r="E49" s="59">
        <f>E22</f>
        <v>165.88</v>
      </c>
      <c r="F49" s="21">
        <f>F22</f>
        <v>0.5</v>
      </c>
      <c r="G49" s="20"/>
      <c r="H49" s="22">
        <f t="shared" si="3"/>
        <v>166</v>
      </c>
    </row>
    <row r="50" spans="1:9" hidden="1" x14ac:dyDescent="0.25">
      <c r="A50" s="43"/>
      <c r="B50" s="43" t="s">
        <v>90</v>
      </c>
      <c r="C50" s="44"/>
      <c r="D50" s="58">
        <v>2</v>
      </c>
      <c r="E50" s="59">
        <f>E49</f>
        <v>165.88</v>
      </c>
      <c r="F50" s="20">
        <f>G22</f>
        <v>1.5</v>
      </c>
      <c r="G50" s="20"/>
      <c r="H50" s="22">
        <f t="shared" si="3"/>
        <v>498</v>
      </c>
    </row>
    <row r="51" spans="1:9" hidden="1" x14ac:dyDescent="0.25">
      <c r="A51" s="43"/>
      <c r="B51" s="43" t="s">
        <v>91</v>
      </c>
      <c r="C51" s="44"/>
      <c r="D51" s="22">
        <f>(E50/3)*2</f>
        <v>111</v>
      </c>
      <c r="E51" s="21">
        <f>F22</f>
        <v>0.5</v>
      </c>
      <c r="F51" s="20">
        <f>F50</f>
        <v>1.5</v>
      </c>
      <c r="G51" s="20"/>
      <c r="H51" s="22">
        <f t="shared" si="3"/>
        <v>83</v>
      </c>
    </row>
    <row r="52" spans="1:9" x14ac:dyDescent="0.25">
      <c r="A52" s="43"/>
      <c r="B52" s="211" t="s">
        <v>43</v>
      </c>
      <c r="C52" s="211"/>
      <c r="D52" s="211"/>
      <c r="E52" s="211"/>
      <c r="F52" s="211"/>
      <c r="G52" s="211"/>
      <c r="H52" s="51">
        <f>SUM(H25:H48)</f>
        <v>14447</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165.88</v>
      </c>
      <c r="F54" s="43">
        <v>1</v>
      </c>
      <c r="G54" s="43">
        <v>0.1</v>
      </c>
      <c r="H54" s="47">
        <f>G54*F54*E54*D54</f>
        <v>16.59</v>
      </c>
    </row>
    <row r="55" spans="1:9" x14ac:dyDescent="0.25">
      <c r="A55" s="43"/>
      <c r="B55" s="211" t="s">
        <v>43</v>
      </c>
      <c r="C55" s="211"/>
      <c r="D55" s="211"/>
      <c r="E55" s="211"/>
      <c r="F55" s="211"/>
      <c r="G55" s="211"/>
      <c r="H55" s="51">
        <f>SUM(H54)</f>
        <v>16.59</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165.88</v>
      </c>
      <c r="F57" s="43"/>
      <c r="G57" s="43"/>
      <c r="H57" s="47">
        <f>H10*0.6</f>
        <v>7252.92</v>
      </c>
    </row>
    <row r="58" spans="1:9" x14ac:dyDescent="0.25">
      <c r="A58" s="43"/>
      <c r="B58" s="211" t="s">
        <v>43</v>
      </c>
      <c r="C58" s="211"/>
      <c r="D58" s="211"/>
      <c r="E58" s="211"/>
      <c r="F58" s="211"/>
      <c r="G58" s="211"/>
      <c r="H58" s="51">
        <f>SUM(H57)</f>
        <v>7252.92</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165.88</v>
      </c>
      <c r="F60" s="69">
        <f>J19</f>
        <v>6</v>
      </c>
      <c r="G60" s="69">
        <v>5</v>
      </c>
      <c r="H60" s="47">
        <f>G60*F60*E60*D60</f>
        <v>4976.3999999999996</v>
      </c>
      <c r="I60">
        <f>F60*G60</f>
        <v>30</v>
      </c>
    </row>
    <row r="61" spans="1:9" x14ac:dyDescent="0.25">
      <c r="A61" s="43"/>
      <c r="B61" s="211" t="s">
        <v>43</v>
      </c>
      <c r="C61" s="211"/>
      <c r="D61" s="211"/>
      <c r="E61" s="211"/>
      <c r="F61" s="211"/>
      <c r="G61" s="211"/>
      <c r="H61" s="51">
        <f>SUM(H60)</f>
        <v>4976.3999999999996</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7">
    <tabColor theme="9" tint="0.59999389629810485"/>
  </sheetPr>
  <dimension ref="A1:K61"/>
  <sheetViews>
    <sheetView view="pageBreakPreview" topLeftCell="A52" zoomScale="140" zoomScaleNormal="100" zoomScaleSheetLayoutView="140" workbookViewId="0">
      <selection activeCell="J58" sqref="J58"/>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'6 BOQ Bandai'!A1:H1</f>
        <v>EFAP-KPID- CW-14: Repair and Rehabilitation of and Flood Protection Structures, Swat. Swat Irrigation Division-I</v>
      </c>
      <c r="B1" s="212"/>
      <c r="C1" s="212"/>
      <c r="D1" s="212"/>
      <c r="E1" s="212"/>
      <c r="F1" s="212"/>
      <c r="G1" s="212"/>
      <c r="H1" s="212"/>
    </row>
    <row r="2" spans="1:9" ht="23.25" customHeight="1" x14ac:dyDescent="0.25">
      <c r="A2" s="213" t="str">
        <f>'6 BOQ Bandai'!A2:H2</f>
        <v>1. Rehabilitation  of flood protection works along  right bank of Swat river at  villages Ningoali,Delay,Bandai District Swat.</v>
      </c>
      <c r="B2" s="213"/>
      <c r="C2" s="213"/>
      <c r="D2" s="213"/>
      <c r="E2" s="213"/>
      <c r="F2" s="213"/>
      <c r="G2" s="213"/>
      <c r="H2" s="213"/>
    </row>
    <row r="3" spans="1:9" ht="17.25" customHeight="1" x14ac:dyDescent="0.25">
      <c r="A3" s="214" t="str">
        <f>'6 BOQ Bandai'!A3:H3</f>
        <v>Bill No 6: Rehabilitation of Flood Protection Structure at  village Bandai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Swat-I'!$J$14</f>
        <v>222.93</v>
      </c>
      <c r="F7" s="46">
        <f>'[17]Table Swat-I'!$E$53</f>
        <v>3</v>
      </c>
      <c r="G7" s="46">
        <f>'[17]Table Swat-I'!$G$53</f>
        <v>1.5</v>
      </c>
      <c r="H7" s="47">
        <f>G7*F7*E7*D7</f>
        <v>1003.19</v>
      </c>
    </row>
    <row r="8" spans="1:9" x14ac:dyDescent="0.25">
      <c r="A8" s="43"/>
      <c r="B8" s="43" t="s">
        <v>41</v>
      </c>
      <c r="C8" s="44" t="s">
        <v>14</v>
      </c>
      <c r="D8" s="44">
        <v>1</v>
      </c>
      <c r="E8" s="48">
        <f>E7</f>
        <v>222.93</v>
      </c>
      <c r="F8" s="46">
        <f>'[17]Table Swat-I'!$F$53</f>
        <v>6.5</v>
      </c>
      <c r="G8" s="49">
        <f>G7</f>
        <v>1.5</v>
      </c>
      <c r="H8" s="47">
        <f>G8*F8*E8*D8</f>
        <v>2173.5700000000002</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12776.76</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222.93</v>
      </c>
      <c r="F12" s="49">
        <f>F8</f>
        <v>6.5</v>
      </c>
      <c r="G12" s="49">
        <f>G8</f>
        <v>1.5</v>
      </c>
      <c r="H12" s="47">
        <f>G12*F12*E12*D12</f>
        <v>2173.5700000000002</v>
      </c>
    </row>
    <row r="13" spans="1:9" x14ac:dyDescent="0.25">
      <c r="A13" s="43"/>
      <c r="B13" s="211" t="s">
        <v>43</v>
      </c>
      <c r="C13" s="211"/>
      <c r="D13" s="211"/>
      <c r="E13" s="211"/>
      <c r="F13" s="211"/>
      <c r="G13" s="211"/>
      <c r="H13" s="51">
        <f>SUM(H12)</f>
        <v>2173.5700000000002</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222.93</v>
      </c>
      <c r="F15" s="52">
        <f>F7</f>
        <v>3</v>
      </c>
      <c r="G15" s="49">
        <f>G7</f>
        <v>1.5</v>
      </c>
      <c r="H15" s="47">
        <f t="shared" ref="H15:H22" si="0">G15*F15*E15*D15</f>
        <v>1003.19</v>
      </c>
      <c r="I15" s="53"/>
    </row>
    <row r="16" spans="1:9" x14ac:dyDescent="0.25">
      <c r="A16" s="43"/>
      <c r="B16" s="43" t="s">
        <v>57</v>
      </c>
      <c r="C16" s="44" t="s">
        <v>14</v>
      </c>
      <c r="D16" s="44">
        <v>1</v>
      </c>
      <c r="E16" s="48">
        <f t="shared" ref="E16:E22" si="1">$E$7</f>
        <v>222.93</v>
      </c>
      <c r="F16" s="52">
        <f t="shared" ref="F16:F22" si="2">F15-0.5</f>
        <v>2.5</v>
      </c>
      <c r="G16" s="54">
        <v>1</v>
      </c>
      <c r="H16" s="47">
        <f t="shared" si="0"/>
        <v>557.33000000000004</v>
      </c>
    </row>
    <row r="17" spans="1:11" x14ac:dyDescent="0.25">
      <c r="A17" s="43"/>
      <c r="B17" s="43" t="s">
        <v>58</v>
      </c>
      <c r="C17" s="44" t="s">
        <v>14</v>
      </c>
      <c r="D17" s="44">
        <v>1</v>
      </c>
      <c r="E17" s="48">
        <f t="shared" si="1"/>
        <v>222.93</v>
      </c>
      <c r="F17" s="52">
        <f t="shared" si="2"/>
        <v>2</v>
      </c>
      <c r="G17" s="54">
        <v>1</v>
      </c>
      <c r="H17" s="47">
        <f t="shared" si="0"/>
        <v>445.86</v>
      </c>
    </row>
    <row r="18" spans="1:11" x14ac:dyDescent="0.25">
      <c r="A18" s="43"/>
      <c r="B18" s="43" t="s">
        <v>59</v>
      </c>
      <c r="C18" s="44" t="s">
        <v>14</v>
      </c>
      <c r="D18" s="44">
        <v>1</v>
      </c>
      <c r="E18" s="48">
        <f t="shared" si="1"/>
        <v>222.93</v>
      </c>
      <c r="F18" s="52">
        <f t="shared" si="2"/>
        <v>1.5</v>
      </c>
      <c r="G18" s="54">
        <v>1</v>
      </c>
      <c r="H18" s="47">
        <f t="shared" si="0"/>
        <v>334.4</v>
      </c>
    </row>
    <row r="19" spans="1:11" x14ac:dyDescent="0.25">
      <c r="A19" s="43"/>
      <c r="B19" s="43" t="s">
        <v>60</v>
      </c>
      <c r="C19" s="44" t="s">
        <v>14</v>
      </c>
      <c r="D19" s="44">
        <v>1</v>
      </c>
      <c r="E19" s="48">
        <f t="shared" si="1"/>
        <v>222.93</v>
      </c>
      <c r="F19" s="52">
        <f t="shared" si="2"/>
        <v>1</v>
      </c>
      <c r="G19" s="54">
        <v>1</v>
      </c>
      <c r="H19" s="47">
        <f t="shared" si="0"/>
        <v>222.93</v>
      </c>
      <c r="I19" s="55" t="s">
        <v>61</v>
      </c>
      <c r="J19" s="56">
        <f>SUM(G16:G19)</f>
        <v>4</v>
      </c>
    </row>
    <row r="20" spans="1:11" hidden="1" x14ac:dyDescent="0.25">
      <c r="A20" s="43"/>
      <c r="B20" s="43" t="s">
        <v>62</v>
      </c>
      <c r="C20" s="44" t="s">
        <v>14</v>
      </c>
      <c r="D20" s="44">
        <v>1</v>
      </c>
      <c r="E20" s="48">
        <f t="shared" si="1"/>
        <v>222.93</v>
      </c>
      <c r="F20" s="52">
        <f t="shared" si="2"/>
        <v>0.5</v>
      </c>
      <c r="G20" s="54">
        <v>1</v>
      </c>
      <c r="H20" s="47">
        <f t="shared" si="0"/>
        <v>111.47</v>
      </c>
    </row>
    <row r="21" spans="1:11" hidden="1" x14ac:dyDescent="0.25">
      <c r="A21" s="43"/>
      <c r="B21" s="43" t="s">
        <v>63</v>
      </c>
      <c r="C21" s="44" t="s">
        <v>64</v>
      </c>
      <c r="D21" s="44">
        <v>1</v>
      </c>
      <c r="E21" s="48">
        <f t="shared" si="1"/>
        <v>222.93</v>
      </c>
      <c r="F21" s="52">
        <f>F20-0.5</f>
        <v>0</v>
      </c>
      <c r="G21" s="54">
        <v>1</v>
      </c>
      <c r="H21" s="47">
        <f t="shared" si="0"/>
        <v>0</v>
      </c>
    </row>
    <row r="22" spans="1:11" hidden="1" x14ac:dyDescent="0.25">
      <c r="A22" s="43"/>
      <c r="B22" s="43" t="s">
        <v>65</v>
      </c>
      <c r="C22" s="44" t="s">
        <v>66</v>
      </c>
      <c r="D22" s="44">
        <v>1</v>
      </c>
      <c r="E22" s="48">
        <f t="shared" si="1"/>
        <v>222.93</v>
      </c>
      <c r="F22" s="52">
        <f t="shared" si="2"/>
        <v>-0.5</v>
      </c>
      <c r="G22" s="54">
        <v>1.5</v>
      </c>
      <c r="H22" s="47">
        <f t="shared" si="0"/>
        <v>-167.2</v>
      </c>
      <c r="K22" s="56"/>
    </row>
    <row r="23" spans="1:11" x14ac:dyDescent="0.25">
      <c r="A23" s="43"/>
      <c r="B23" s="211" t="s">
        <v>43</v>
      </c>
      <c r="C23" s="211"/>
      <c r="D23" s="211"/>
      <c r="E23" s="211"/>
      <c r="F23" s="211"/>
      <c r="G23" s="211"/>
      <c r="H23" s="51">
        <f>SUM(H15:H20)</f>
        <v>2675.18</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222.93</v>
      </c>
      <c r="F25" s="21">
        <f>F8</f>
        <v>6.5</v>
      </c>
      <c r="G25" s="20"/>
      <c r="H25" s="22">
        <f t="shared" ref="H25:H51" si="3">F25*E25*D25</f>
        <v>2898</v>
      </c>
    </row>
    <row r="26" spans="1:11" ht="13.2" customHeight="1" x14ac:dyDescent="0.25">
      <c r="A26" s="42"/>
      <c r="B26" s="8" t="s">
        <v>45</v>
      </c>
      <c r="C26" s="20"/>
      <c r="D26" s="60">
        <f>(F8/3)*2</f>
        <v>4.33</v>
      </c>
      <c r="E26" s="59">
        <f>$E$7</f>
        <v>222.93</v>
      </c>
      <c r="F26" s="21">
        <f>G7</f>
        <v>1.5</v>
      </c>
      <c r="G26" s="20"/>
      <c r="H26" s="22">
        <f t="shared" si="3"/>
        <v>1448</v>
      </c>
    </row>
    <row r="27" spans="1:11" ht="13.2" customHeight="1" x14ac:dyDescent="0.25">
      <c r="A27" s="42"/>
      <c r="B27" s="8" t="s">
        <v>46</v>
      </c>
      <c r="C27" s="20"/>
      <c r="D27" s="22">
        <f>(E26/3)*2</f>
        <v>149</v>
      </c>
      <c r="E27" s="21">
        <f>F8</f>
        <v>6.5</v>
      </c>
      <c r="F27" s="21">
        <f>G7</f>
        <v>1.5</v>
      </c>
      <c r="G27" s="20"/>
      <c r="H27" s="22">
        <f t="shared" si="3"/>
        <v>1453</v>
      </c>
      <c r="I27" s="61"/>
    </row>
    <row r="28" spans="1:11" ht="13.2" customHeight="1" x14ac:dyDescent="0.25">
      <c r="A28" s="42"/>
      <c r="B28" s="57" t="s">
        <v>68</v>
      </c>
      <c r="C28" s="20" t="s">
        <v>20</v>
      </c>
      <c r="D28" s="58">
        <v>2</v>
      </c>
      <c r="E28" s="59">
        <f>E15</f>
        <v>222.93</v>
      </c>
      <c r="F28" s="21">
        <f>F15</f>
        <v>3</v>
      </c>
      <c r="G28" s="20"/>
      <c r="H28" s="22">
        <f t="shared" si="3"/>
        <v>1338</v>
      </c>
    </row>
    <row r="29" spans="1:11" ht="13.2" customHeight="1" x14ac:dyDescent="0.25">
      <c r="A29" s="42"/>
      <c r="B29" s="8" t="s">
        <v>69</v>
      </c>
      <c r="C29" s="20"/>
      <c r="D29" s="58">
        <v>2</v>
      </c>
      <c r="E29" s="59">
        <f>E28</f>
        <v>222.93</v>
      </c>
      <c r="F29" s="21">
        <f>G15</f>
        <v>1.5</v>
      </c>
      <c r="G29" s="20"/>
      <c r="H29" s="22">
        <f t="shared" si="3"/>
        <v>669</v>
      </c>
    </row>
    <row r="30" spans="1:11" ht="13.2" customHeight="1" x14ac:dyDescent="0.25">
      <c r="A30" s="42"/>
      <c r="B30" s="8" t="s">
        <v>70</v>
      </c>
      <c r="C30" s="20"/>
      <c r="D30" s="22">
        <f>(E29/3)*2</f>
        <v>149</v>
      </c>
      <c r="E30" s="21">
        <f>F15</f>
        <v>3</v>
      </c>
      <c r="F30" s="21">
        <f>G15</f>
        <v>1.5</v>
      </c>
      <c r="G30" s="20"/>
      <c r="H30" s="22">
        <f t="shared" si="3"/>
        <v>671</v>
      </c>
    </row>
    <row r="31" spans="1:11" ht="13.2" customHeight="1" x14ac:dyDescent="0.25">
      <c r="A31" s="42"/>
      <c r="B31" s="62" t="s">
        <v>71</v>
      </c>
      <c r="C31" s="44" t="s">
        <v>20</v>
      </c>
      <c r="D31" s="58">
        <v>2</v>
      </c>
      <c r="E31" s="59">
        <f>E16</f>
        <v>222.93</v>
      </c>
      <c r="F31" s="21">
        <f>F16</f>
        <v>2.5</v>
      </c>
      <c r="G31" s="20"/>
      <c r="H31" s="22">
        <f t="shared" si="3"/>
        <v>1115</v>
      </c>
    </row>
    <row r="32" spans="1:11" ht="13.2" customHeight="1" x14ac:dyDescent="0.25">
      <c r="A32" s="42"/>
      <c r="B32" s="43" t="s">
        <v>72</v>
      </c>
      <c r="C32" s="44"/>
      <c r="D32" s="58">
        <v>2</v>
      </c>
      <c r="E32" s="63">
        <f>E31</f>
        <v>222.93</v>
      </c>
      <c r="F32" s="20">
        <f>G16</f>
        <v>1</v>
      </c>
      <c r="G32" s="20"/>
      <c r="H32" s="22">
        <f t="shared" si="3"/>
        <v>446</v>
      </c>
    </row>
    <row r="33" spans="1:8" ht="13.2" customHeight="1" x14ac:dyDescent="0.25">
      <c r="A33" s="42"/>
      <c r="B33" s="43" t="s">
        <v>73</v>
      </c>
      <c r="C33" s="44"/>
      <c r="D33" s="64">
        <f>(E32/3)*2</f>
        <v>149</v>
      </c>
      <c r="E33" s="21">
        <f>F16</f>
        <v>2.5</v>
      </c>
      <c r="F33" s="20">
        <f>G16</f>
        <v>1</v>
      </c>
      <c r="G33" s="20"/>
      <c r="H33" s="22">
        <f t="shared" si="3"/>
        <v>373</v>
      </c>
    </row>
    <row r="34" spans="1:8" ht="13.2" customHeight="1" x14ac:dyDescent="0.25">
      <c r="A34" s="42"/>
      <c r="B34" s="62" t="s">
        <v>74</v>
      </c>
      <c r="C34" s="44" t="s">
        <v>20</v>
      </c>
      <c r="D34" s="58">
        <v>2</v>
      </c>
      <c r="E34" s="59">
        <f>E17</f>
        <v>222.93</v>
      </c>
      <c r="F34" s="21">
        <f>F17</f>
        <v>2</v>
      </c>
      <c r="G34" s="20"/>
      <c r="H34" s="22">
        <f t="shared" si="3"/>
        <v>892</v>
      </c>
    </row>
    <row r="35" spans="1:8" ht="13.2" customHeight="1" x14ac:dyDescent="0.25">
      <c r="A35" s="42"/>
      <c r="B35" s="43" t="s">
        <v>75</v>
      </c>
      <c r="C35" s="44"/>
      <c r="D35" s="58">
        <v>2</v>
      </c>
      <c r="E35" s="59">
        <f>E34</f>
        <v>222.93</v>
      </c>
      <c r="F35" s="20">
        <f>G17</f>
        <v>1</v>
      </c>
      <c r="G35" s="20"/>
      <c r="H35" s="22">
        <f t="shared" si="3"/>
        <v>446</v>
      </c>
    </row>
    <row r="36" spans="1:8" ht="13.2" customHeight="1" x14ac:dyDescent="0.25">
      <c r="A36" s="42"/>
      <c r="B36" s="43" t="s">
        <v>76</v>
      </c>
      <c r="C36" s="44"/>
      <c r="D36" s="22">
        <f>(E35/3)*2</f>
        <v>149</v>
      </c>
      <c r="E36" s="21">
        <f>F17</f>
        <v>2</v>
      </c>
      <c r="F36" s="20">
        <f>F35</f>
        <v>1</v>
      </c>
      <c r="G36" s="20"/>
      <c r="H36" s="22">
        <f t="shared" si="3"/>
        <v>298</v>
      </c>
    </row>
    <row r="37" spans="1:8" ht="13.2" customHeight="1" x14ac:dyDescent="0.25">
      <c r="A37" s="42"/>
      <c r="B37" s="62" t="s">
        <v>77</v>
      </c>
      <c r="C37" s="44" t="s">
        <v>20</v>
      </c>
      <c r="D37" s="58">
        <v>2</v>
      </c>
      <c r="E37" s="59">
        <f>E18</f>
        <v>222.93</v>
      </c>
      <c r="F37" s="21">
        <f>F18</f>
        <v>1.5</v>
      </c>
      <c r="G37" s="20"/>
      <c r="H37" s="22">
        <f t="shared" si="3"/>
        <v>669</v>
      </c>
    </row>
    <row r="38" spans="1:8" ht="13.2" customHeight="1" x14ac:dyDescent="0.25">
      <c r="A38" s="42"/>
      <c r="B38" s="43" t="s">
        <v>78</v>
      </c>
      <c r="C38" s="44"/>
      <c r="D38" s="58">
        <v>2</v>
      </c>
      <c r="E38" s="59">
        <f>E37</f>
        <v>222.93</v>
      </c>
      <c r="F38" s="20">
        <f>G18</f>
        <v>1</v>
      </c>
      <c r="G38" s="20"/>
      <c r="H38" s="22">
        <f t="shared" si="3"/>
        <v>446</v>
      </c>
    </row>
    <row r="39" spans="1:8" ht="13.2" customHeight="1" x14ac:dyDescent="0.25">
      <c r="A39" s="42"/>
      <c r="B39" s="43" t="s">
        <v>79</v>
      </c>
      <c r="C39" s="44"/>
      <c r="D39" s="22">
        <f>(E38/3)*2</f>
        <v>149</v>
      </c>
      <c r="E39" s="21">
        <f>F18</f>
        <v>1.5</v>
      </c>
      <c r="F39" s="20">
        <f>F38</f>
        <v>1</v>
      </c>
      <c r="G39" s="20"/>
      <c r="H39" s="22">
        <f t="shared" si="3"/>
        <v>224</v>
      </c>
    </row>
    <row r="40" spans="1:8" ht="13.2" customHeight="1" x14ac:dyDescent="0.25">
      <c r="A40" s="42"/>
      <c r="B40" s="62" t="s">
        <v>80</v>
      </c>
      <c r="C40" s="44" t="s">
        <v>20</v>
      </c>
      <c r="D40" s="58">
        <v>2</v>
      </c>
      <c r="E40" s="59">
        <f>E19</f>
        <v>222.93</v>
      </c>
      <c r="F40" s="21">
        <f>F19</f>
        <v>1</v>
      </c>
      <c r="G40" s="20"/>
      <c r="H40" s="22">
        <f t="shared" si="3"/>
        <v>446</v>
      </c>
    </row>
    <row r="41" spans="1:8" ht="13.2" customHeight="1" x14ac:dyDescent="0.25">
      <c r="A41" s="42"/>
      <c r="B41" s="43" t="s">
        <v>81</v>
      </c>
      <c r="C41" s="44"/>
      <c r="D41" s="58">
        <v>2</v>
      </c>
      <c r="E41" s="59">
        <f>E40</f>
        <v>222.93</v>
      </c>
      <c r="F41" s="20">
        <f>G19</f>
        <v>1</v>
      </c>
      <c r="G41" s="20"/>
      <c r="H41" s="22">
        <f t="shared" si="3"/>
        <v>446</v>
      </c>
    </row>
    <row r="42" spans="1:8" ht="14.4" customHeight="1" x14ac:dyDescent="0.25">
      <c r="A42" s="42"/>
      <c r="B42" s="43" t="s">
        <v>82</v>
      </c>
      <c r="C42" s="44"/>
      <c r="D42" s="22">
        <f>(E41/3)*2</f>
        <v>149</v>
      </c>
      <c r="E42" s="21">
        <f>F19</f>
        <v>1</v>
      </c>
      <c r="F42" s="20">
        <f>F41</f>
        <v>1</v>
      </c>
      <c r="G42" s="20"/>
      <c r="H42" s="22">
        <f t="shared" si="3"/>
        <v>149</v>
      </c>
    </row>
    <row r="43" spans="1:8" ht="15.6" hidden="1" customHeight="1" x14ac:dyDescent="0.25">
      <c r="A43" s="42"/>
      <c r="B43" s="62" t="s">
        <v>83</v>
      </c>
      <c r="C43" s="44" t="s">
        <v>20</v>
      </c>
      <c r="D43" s="58">
        <v>2</v>
      </c>
      <c r="E43" s="59">
        <f>E20</f>
        <v>222.93</v>
      </c>
      <c r="F43" s="21">
        <f>F20</f>
        <v>0.5</v>
      </c>
      <c r="G43" s="20"/>
      <c r="H43" s="22">
        <f t="shared" si="3"/>
        <v>223</v>
      </c>
    </row>
    <row r="44" spans="1:8" hidden="1" x14ac:dyDescent="0.25">
      <c r="A44" s="43"/>
      <c r="B44" s="43" t="s">
        <v>84</v>
      </c>
      <c r="C44" s="44"/>
      <c r="D44" s="58">
        <v>2</v>
      </c>
      <c r="E44" s="59">
        <f>E43</f>
        <v>222.93</v>
      </c>
      <c r="F44" s="20">
        <f>G20</f>
        <v>1</v>
      </c>
      <c r="G44" s="20"/>
      <c r="H44" s="22">
        <f t="shared" si="3"/>
        <v>446</v>
      </c>
    </row>
    <row r="45" spans="1:8" hidden="1" x14ac:dyDescent="0.25">
      <c r="A45" s="43"/>
      <c r="B45" s="43" t="s">
        <v>85</v>
      </c>
      <c r="C45" s="44"/>
      <c r="D45" s="22">
        <f>(E44/3)*2</f>
        <v>149</v>
      </c>
      <c r="E45" s="21">
        <f>F20</f>
        <v>0.5</v>
      </c>
      <c r="F45" s="20">
        <f>F44</f>
        <v>1</v>
      </c>
      <c r="G45" s="20"/>
      <c r="H45" s="22">
        <f t="shared" si="3"/>
        <v>75</v>
      </c>
    </row>
    <row r="46" spans="1:8" hidden="1" x14ac:dyDescent="0.25">
      <c r="A46" s="43"/>
      <c r="B46" s="62" t="s">
        <v>86</v>
      </c>
      <c r="C46" s="44" t="s">
        <v>20</v>
      </c>
      <c r="D46" s="58">
        <v>2</v>
      </c>
      <c r="E46" s="59">
        <f>E21</f>
        <v>222.93</v>
      </c>
      <c r="F46" s="21">
        <f>F21</f>
        <v>0</v>
      </c>
      <c r="G46" s="20"/>
      <c r="H46" s="22">
        <f t="shared" si="3"/>
        <v>0</v>
      </c>
    </row>
    <row r="47" spans="1:8" hidden="1" x14ac:dyDescent="0.25">
      <c r="A47" s="43"/>
      <c r="B47" s="43" t="s">
        <v>87</v>
      </c>
      <c r="C47" s="44"/>
      <c r="D47" s="58">
        <v>2</v>
      </c>
      <c r="E47" s="59">
        <f>E46</f>
        <v>222.93</v>
      </c>
      <c r="F47" s="20">
        <f>G21</f>
        <v>1</v>
      </c>
      <c r="G47" s="20"/>
      <c r="H47" s="22">
        <f t="shared" si="3"/>
        <v>446</v>
      </c>
    </row>
    <row r="48" spans="1:8" hidden="1" x14ac:dyDescent="0.25">
      <c r="A48" s="43"/>
      <c r="B48" s="43" t="s">
        <v>88</v>
      </c>
      <c r="C48" s="44"/>
      <c r="D48" s="22">
        <f>(E47/3)*2</f>
        <v>149</v>
      </c>
      <c r="E48" s="21">
        <f>F21</f>
        <v>0</v>
      </c>
      <c r="F48" s="20">
        <f>F47</f>
        <v>1</v>
      </c>
      <c r="G48" s="20"/>
      <c r="H48" s="22">
        <f t="shared" si="3"/>
        <v>0</v>
      </c>
    </row>
    <row r="49" spans="1:9" hidden="1" x14ac:dyDescent="0.25">
      <c r="A49" s="43"/>
      <c r="B49" s="62" t="s">
        <v>89</v>
      </c>
      <c r="C49" s="44" t="s">
        <v>20</v>
      </c>
      <c r="D49" s="58">
        <v>2</v>
      </c>
      <c r="E49" s="59">
        <f>E22</f>
        <v>222.93</v>
      </c>
      <c r="F49" s="21">
        <f>F22</f>
        <v>-0.5</v>
      </c>
      <c r="G49" s="20"/>
      <c r="H49" s="22">
        <f t="shared" si="3"/>
        <v>-223</v>
      </c>
    </row>
    <row r="50" spans="1:9" hidden="1" x14ac:dyDescent="0.25">
      <c r="A50" s="43"/>
      <c r="B50" s="43" t="s">
        <v>90</v>
      </c>
      <c r="C50" s="44"/>
      <c r="D50" s="58">
        <v>2</v>
      </c>
      <c r="E50" s="59">
        <f>E49</f>
        <v>222.93</v>
      </c>
      <c r="F50" s="20">
        <f>G22</f>
        <v>1.5</v>
      </c>
      <c r="G50" s="20"/>
      <c r="H50" s="22">
        <f t="shared" si="3"/>
        <v>669</v>
      </c>
    </row>
    <row r="51" spans="1:9" hidden="1" x14ac:dyDescent="0.25">
      <c r="A51" s="43"/>
      <c r="B51" s="43" t="s">
        <v>91</v>
      </c>
      <c r="C51" s="44"/>
      <c r="D51" s="22">
        <f>(E50/3)*2</f>
        <v>149</v>
      </c>
      <c r="E51" s="21">
        <f>F22</f>
        <v>-0.5</v>
      </c>
      <c r="F51" s="20">
        <f>F50</f>
        <v>1.5</v>
      </c>
      <c r="G51" s="20"/>
      <c r="H51" s="22">
        <f t="shared" si="3"/>
        <v>-112</v>
      </c>
    </row>
    <row r="52" spans="1:9" x14ac:dyDescent="0.25">
      <c r="A52" s="43"/>
      <c r="B52" s="211" t="s">
        <v>43</v>
      </c>
      <c r="C52" s="211"/>
      <c r="D52" s="211"/>
      <c r="E52" s="211"/>
      <c r="F52" s="211"/>
      <c r="G52" s="211"/>
      <c r="H52" s="51">
        <f>SUM(H25:H42)</f>
        <v>14427</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222.93</v>
      </c>
      <c r="F54" s="43">
        <v>1</v>
      </c>
      <c r="G54" s="43">
        <v>0.1</v>
      </c>
      <c r="H54" s="47">
        <f>G54*F54*E54*D54</f>
        <v>22.29</v>
      </c>
    </row>
    <row r="55" spans="1:9" x14ac:dyDescent="0.25">
      <c r="A55" s="43"/>
      <c r="B55" s="211" t="s">
        <v>43</v>
      </c>
      <c r="C55" s="211"/>
      <c r="D55" s="211"/>
      <c r="E55" s="211"/>
      <c r="F55" s="211"/>
      <c r="G55" s="211"/>
      <c r="H55" s="51">
        <f>SUM(H54)</f>
        <v>22.29</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222.93</v>
      </c>
      <c r="F57" s="43"/>
      <c r="G57" s="43"/>
      <c r="H57" s="47">
        <f>H10*0.6</f>
        <v>7666.06</v>
      </c>
    </row>
    <row r="58" spans="1:9" x14ac:dyDescent="0.25">
      <c r="A58" s="43"/>
      <c r="B58" s="211" t="s">
        <v>43</v>
      </c>
      <c r="C58" s="211"/>
      <c r="D58" s="211"/>
      <c r="E58" s="211"/>
      <c r="F58" s="211"/>
      <c r="G58" s="211"/>
      <c r="H58" s="51">
        <f>SUM(H57)</f>
        <v>7666.06</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222.93</v>
      </c>
      <c r="F60" s="69">
        <f>J19</f>
        <v>4</v>
      </c>
      <c r="G60" s="69">
        <v>5</v>
      </c>
      <c r="H60" s="47">
        <f>G60*F60*E60*D60</f>
        <v>4458.6000000000004</v>
      </c>
      <c r="I60">
        <f>F60*G60</f>
        <v>20</v>
      </c>
    </row>
    <row r="61" spans="1:9" x14ac:dyDescent="0.25">
      <c r="A61" s="43"/>
      <c r="B61" s="211" t="s">
        <v>43</v>
      </c>
      <c r="C61" s="211"/>
      <c r="D61" s="211"/>
      <c r="E61" s="211"/>
      <c r="F61" s="211"/>
      <c r="G61" s="211"/>
      <c r="H61" s="51">
        <f>SUM(H60)</f>
        <v>4458.6000000000004</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9">
    <tabColor theme="9" tint="0.59999389629810485"/>
  </sheetPr>
  <dimension ref="A1:K61"/>
  <sheetViews>
    <sheetView view="pageBreakPreview" topLeftCell="A51" zoomScale="140" zoomScaleNormal="100" zoomScaleSheetLayoutView="140" workbookViewId="0">
      <selection activeCell="I58" sqref="I58"/>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'7 BOQ Akhunkalay'!A1:H1</f>
        <v>EFAP-KPID- CW-14: Repair and Rehabilitation of and Flood Protection Structures, Swat. Swat Irrigation Division-I</v>
      </c>
      <c r="B1" s="212"/>
      <c r="C1" s="212"/>
      <c r="D1" s="212"/>
      <c r="E1" s="212"/>
      <c r="F1" s="212"/>
      <c r="G1" s="212"/>
      <c r="H1" s="212"/>
    </row>
    <row r="2" spans="1:9" ht="23.25" customHeight="1" x14ac:dyDescent="0.25">
      <c r="A2" s="213" t="str">
        <f>'7 BOQ Akhunkalay'!A2:H2</f>
        <v>1. Rehabilitation  of flood protection works along  right bank of Swat river at  villages Akhunkalay,Gadodagai and adjoining area District Swat.</v>
      </c>
      <c r="B2" s="213"/>
      <c r="C2" s="213"/>
      <c r="D2" s="213"/>
      <c r="E2" s="213"/>
      <c r="F2" s="213"/>
      <c r="G2" s="213"/>
      <c r="H2" s="213"/>
    </row>
    <row r="3" spans="1:9" ht="17.25" customHeight="1" x14ac:dyDescent="0.25">
      <c r="A3" s="214" t="str">
        <f>'7 BOQ Akhunkalay'!A3:H3</f>
        <v>Bill No. 7 : Rehabilitation of Flood Protection Structure at  village Akhunkalay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Swat-I'!$J$15</f>
        <v>386.85</v>
      </c>
      <c r="F7" s="46">
        <f>'[17]Table Swat-I'!$E$54</f>
        <v>4.5</v>
      </c>
      <c r="G7" s="46">
        <f>'[17]Table Swat-I'!$G$54</f>
        <v>1.5</v>
      </c>
      <c r="H7" s="47">
        <f>G7*F7*E7*D7</f>
        <v>2611.2399999999998</v>
      </c>
    </row>
    <row r="8" spans="1:9" x14ac:dyDescent="0.25">
      <c r="A8" s="43"/>
      <c r="B8" s="43" t="s">
        <v>41</v>
      </c>
      <c r="C8" s="44" t="s">
        <v>14</v>
      </c>
      <c r="D8" s="44">
        <v>1</v>
      </c>
      <c r="E8" s="48">
        <f>E7</f>
        <v>386.85</v>
      </c>
      <c r="F8" s="46">
        <f>'[17]Table Swat-I'!$F$54</f>
        <v>6</v>
      </c>
      <c r="G8" s="49">
        <f>G7</f>
        <v>1.5</v>
      </c>
      <c r="H8" s="47">
        <f>G8*F8*E8*D8</f>
        <v>3481.65</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15692.89</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386.85</v>
      </c>
      <c r="F12" s="49">
        <f>F8</f>
        <v>6</v>
      </c>
      <c r="G12" s="49">
        <f>G8</f>
        <v>1.5</v>
      </c>
      <c r="H12" s="47">
        <f>G12*F12*E12*D12</f>
        <v>3481.65</v>
      </c>
    </row>
    <row r="13" spans="1:9" x14ac:dyDescent="0.25">
      <c r="A13" s="43"/>
      <c r="B13" s="211" t="s">
        <v>43</v>
      </c>
      <c r="C13" s="211"/>
      <c r="D13" s="211"/>
      <c r="E13" s="211"/>
      <c r="F13" s="211"/>
      <c r="G13" s="211"/>
      <c r="H13" s="51">
        <f>SUM(H12)</f>
        <v>3481.65</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386.85</v>
      </c>
      <c r="F15" s="52">
        <f>F7</f>
        <v>4.5</v>
      </c>
      <c r="G15" s="49">
        <f>G7</f>
        <v>1.5</v>
      </c>
      <c r="H15" s="47">
        <f t="shared" ref="H15:H22" si="0">G15*F15*E15*D15</f>
        <v>2611.2399999999998</v>
      </c>
      <c r="I15" s="53"/>
    </row>
    <row r="16" spans="1:9" x14ac:dyDescent="0.25">
      <c r="A16" s="43"/>
      <c r="B16" s="43" t="s">
        <v>57</v>
      </c>
      <c r="C16" s="44" t="s">
        <v>14</v>
      </c>
      <c r="D16" s="44">
        <v>1</v>
      </c>
      <c r="E16" s="48">
        <f t="shared" ref="E16:E22" si="1">$E$7</f>
        <v>386.85</v>
      </c>
      <c r="F16" s="52">
        <f t="shared" ref="F16:F22" si="2">F15-0.5</f>
        <v>4</v>
      </c>
      <c r="G16" s="54">
        <v>1</v>
      </c>
      <c r="H16" s="47">
        <f t="shared" si="0"/>
        <v>1547.4</v>
      </c>
    </row>
    <row r="17" spans="1:11" x14ac:dyDescent="0.25">
      <c r="A17" s="43"/>
      <c r="B17" s="43" t="s">
        <v>58</v>
      </c>
      <c r="C17" s="44" t="s">
        <v>14</v>
      </c>
      <c r="D17" s="44">
        <v>1</v>
      </c>
      <c r="E17" s="48">
        <f t="shared" si="1"/>
        <v>386.85</v>
      </c>
      <c r="F17" s="52">
        <f t="shared" si="2"/>
        <v>3.5</v>
      </c>
      <c r="G17" s="54">
        <v>1</v>
      </c>
      <c r="H17" s="47">
        <f t="shared" si="0"/>
        <v>1353.98</v>
      </c>
    </row>
    <row r="18" spans="1:11" x14ac:dyDescent="0.25">
      <c r="A18" s="43"/>
      <c r="B18" s="43" t="s">
        <v>59</v>
      </c>
      <c r="C18" s="44" t="s">
        <v>14</v>
      </c>
      <c r="D18" s="44">
        <v>1</v>
      </c>
      <c r="E18" s="48">
        <f t="shared" si="1"/>
        <v>386.85</v>
      </c>
      <c r="F18" s="52">
        <f t="shared" si="2"/>
        <v>3</v>
      </c>
      <c r="G18" s="54">
        <v>1</v>
      </c>
      <c r="H18" s="47">
        <f t="shared" si="0"/>
        <v>1160.55</v>
      </c>
    </row>
    <row r="19" spans="1:11" x14ac:dyDescent="0.25">
      <c r="A19" s="43"/>
      <c r="B19" s="43" t="s">
        <v>60</v>
      </c>
      <c r="C19" s="44" t="s">
        <v>14</v>
      </c>
      <c r="D19" s="44">
        <v>1</v>
      </c>
      <c r="E19" s="48">
        <f t="shared" si="1"/>
        <v>386.85</v>
      </c>
      <c r="F19" s="52">
        <f t="shared" si="2"/>
        <v>2.5</v>
      </c>
      <c r="G19" s="54">
        <v>1</v>
      </c>
      <c r="H19" s="47">
        <f t="shared" si="0"/>
        <v>967.13</v>
      </c>
      <c r="I19" s="55" t="s">
        <v>61</v>
      </c>
      <c r="J19" s="56">
        <f>SUM(G16:G22)</f>
        <v>6.5</v>
      </c>
    </row>
    <row r="20" spans="1:11" x14ac:dyDescent="0.25">
      <c r="A20" s="43"/>
      <c r="B20" s="43" t="s">
        <v>62</v>
      </c>
      <c r="C20" s="44" t="s">
        <v>14</v>
      </c>
      <c r="D20" s="44">
        <v>1</v>
      </c>
      <c r="E20" s="48">
        <f t="shared" si="1"/>
        <v>386.85</v>
      </c>
      <c r="F20" s="52">
        <f t="shared" si="2"/>
        <v>2</v>
      </c>
      <c r="G20" s="54">
        <v>1</v>
      </c>
      <c r="H20" s="47">
        <f t="shared" si="0"/>
        <v>773.7</v>
      </c>
    </row>
    <row r="21" spans="1:11" x14ac:dyDescent="0.25">
      <c r="A21" s="43"/>
      <c r="B21" s="43" t="s">
        <v>63</v>
      </c>
      <c r="C21" s="44" t="s">
        <v>64</v>
      </c>
      <c r="D21" s="44">
        <v>1</v>
      </c>
      <c r="E21" s="48">
        <f t="shared" si="1"/>
        <v>386.85</v>
      </c>
      <c r="F21" s="52">
        <f>F20-0.5</f>
        <v>1.5</v>
      </c>
      <c r="G21" s="54">
        <v>1</v>
      </c>
      <c r="H21" s="47">
        <f t="shared" si="0"/>
        <v>580.28</v>
      </c>
    </row>
    <row r="22" spans="1:11" x14ac:dyDescent="0.25">
      <c r="A22" s="43"/>
      <c r="B22" s="43" t="s">
        <v>65</v>
      </c>
      <c r="C22" s="44" t="s">
        <v>66</v>
      </c>
      <c r="D22" s="44">
        <v>1</v>
      </c>
      <c r="E22" s="48">
        <f t="shared" si="1"/>
        <v>386.85</v>
      </c>
      <c r="F22" s="52">
        <f t="shared" si="2"/>
        <v>1</v>
      </c>
      <c r="G22" s="54">
        <v>0.5</v>
      </c>
      <c r="H22" s="47">
        <f t="shared" si="0"/>
        <v>193.43</v>
      </c>
      <c r="K22" s="56"/>
    </row>
    <row r="23" spans="1:11" x14ac:dyDescent="0.25">
      <c r="A23" s="43"/>
      <c r="B23" s="211" t="s">
        <v>43</v>
      </c>
      <c r="C23" s="211"/>
      <c r="D23" s="211"/>
      <c r="E23" s="211"/>
      <c r="F23" s="211"/>
      <c r="G23" s="211"/>
      <c r="H23" s="51">
        <f>SUM(H15:H22)</f>
        <v>9187.7099999999991</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386.85</v>
      </c>
      <c r="F25" s="21">
        <f>F8</f>
        <v>6</v>
      </c>
      <c r="G25" s="20"/>
      <c r="H25" s="22">
        <f t="shared" ref="H25:H51" si="3">F25*E25*D25</f>
        <v>4642</v>
      </c>
    </row>
    <row r="26" spans="1:11" ht="13.2" customHeight="1" x14ac:dyDescent="0.25">
      <c r="A26" s="42"/>
      <c r="B26" s="8" t="s">
        <v>45</v>
      </c>
      <c r="C26" s="20"/>
      <c r="D26" s="60">
        <f>(F8/3)*2</f>
        <v>4</v>
      </c>
      <c r="E26" s="59">
        <f>$E$7</f>
        <v>386.85</v>
      </c>
      <c r="F26" s="21">
        <f>G7</f>
        <v>1.5</v>
      </c>
      <c r="G26" s="20"/>
      <c r="H26" s="22">
        <f t="shared" si="3"/>
        <v>2321</v>
      </c>
    </row>
    <row r="27" spans="1:11" ht="13.2" customHeight="1" x14ac:dyDescent="0.25">
      <c r="A27" s="42"/>
      <c r="B27" s="8" t="s">
        <v>46</v>
      </c>
      <c r="C27" s="20"/>
      <c r="D27" s="22">
        <f>(E26/3)*2</f>
        <v>258</v>
      </c>
      <c r="E27" s="21">
        <f>F8</f>
        <v>6</v>
      </c>
      <c r="F27" s="21">
        <f>G7</f>
        <v>1.5</v>
      </c>
      <c r="G27" s="20"/>
      <c r="H27" s="22">
        <f t="shared" si="3"/>
        <v>2322</v>
      </c>
      <c r="I27" s="61"/>
    </row>
    <row r="28" spans="1:11" ht="13.2" customHeight="1" x14ac:dyDescent="0.25">
      <c r="A28" s="42"/>
      <c r="B28" s="57" t="s">
        <v>68</v>
      </c>
      <c r="C28" s="20" t="s">
        <v>20</v>
      </c>
      <c r="D28" s="58">
        <v>2</v>
      </c>
      <c r="E28" s="59">
        <f>E15</f>
        <v>386.85</v>
      </c>
      <c r="F28" s="21">
        <f>F15</f>
        <v>4.5</v>
      </c>
      <c r="G28" s="20"/>
      <c r="H28" s="22">
        <f t="shared" si="3"/>
        <v>3482</v>
      </c>
    </row>
    <row r="29" spans="1:11" ht="13.2" customHeight="1" x14ac:dyDescent="0.25">
      <c r="A29" s="42"/>
      <c r="B29" s="8" t="s">
        <v>69</v>
      </c>
      <c r="C29" s="20"/>
      <c r="D29" s="58">
        <v>2</v>
      </c>
      <c r="E29" s="59">
        <f>E28</f>
        <v>386.85</v>
      </c>
      <c r="F29" s="21">
        <f>G15</f>
        <v>1.5</v>
      </c>
      <c r="G29" s="20"/>
      <c r="H29" s="22">
        <f t="shared" si="3"/>
        <v>1161</v>
      </c>
    </row>
    <row r="30" spans="1:11" ht="13.2" customHeight="1" x14ac:dyDescent="0.25">
      <c r="A30" s="42"/>
      <c r="B30" s="8" t="s">
        <v>70</v>
      </c>
      <c r="C30" s="20"/>
      <c r="D30" s="22">
        <f>(E29/3)*2</f>
        <v>258</v>
      </c>
      <c r="E30" s="21">
        <f>F15</f>
        <v>4.5</v>
      </c>
      <c r="F30" s="21">
        <f>G15</f>
        <v>1.5</v>
      </c>
      <c r="G30" s="20"/>
      <c r="H30" s="22">
        <f t="shared" si="3"/>
        <v>1742</v>
      </c>
    </row>
    <row r="31" spans="1:11" ht="13.2" customHeight="1" x14ac:dyDescent="0.25">
      <c r="A31" s="42"/>
      <c r="B31" s="62" t="s">
        <v>71</v>
      </c>
      <c r="C31" s="44" t="s">
        <v>20</v>
      </c>
      <c r="D31" s="58">
        <v>2</v>
      </c>
      <c r="E31" s="59">
        <f>E16</f>
        <v>386.85</v>
      </c>
      <c r="F31" s="21">
        <f>F16</f>
        <v>4</v>
      </c>
      <c r="G31" s="20"/>
      <c r="H31" s="22">
        <f t="shared" si="3"/>
        <v>3095</v>
      </c>
    </row>
    <row r="32" spans="1:11" ht="13.2" customHeight="1" x14ac:dyDescent="0.25">
      <c r="A32" s="42"/>
      <c r="B32" s="43" t="s">
        <v>72</v>
      </c>
      <c r="C32" s="44"/>
      <c r="D32" s="58">
        <v>2</v>
      </c>
      <c r="E32" s="63">
        <f>E31</f>
        <v>386.85</v>
      </c>
      <c r="F32" s="20">
        <f>G16</f>
        <v>1</v>
      </c>
      <c r="G32" s="20"/>
      <c r="H32" s="22">
        <f t="shared" si="3"/>
        <v>774</v>
      </c>
    </row>
    <row r="33" spans="1:8" ht="13.2" customHeight="1" x14ac:dyDescent="0.25">
      <c r="A33" s="42"/>
      <c r="B33" s="43" t="s">
        <v>73</v>
      </c>
      <c r="C33" s="44"/>
      <c r="D33" s="64">
        <f>(E32/3)*2</f>
        <v>258</v>
      </c>
      <c r="E33" s="21">
        <f>F16</f>
        <v>4</v>
      </c>
      <c r="F33" s="20">
        <f>G16</f>
        <v>1</v>
      </c>
      <c r="G33" s="20"/>
      <c r="H33" s="22">
        <f t="shared" si="3"/>
        <v>1032</v>
      </c>
    </row>
    <row r="34" spans="1:8" ht="13.2" customHeight="1" x14ac:dyDescent="0.25">
      <c r="A34" s="42"/>
      <c r="B34" s="62" t="s">
        <v>74</v>
      </c>
      <c r="C34" s="44" t="s">
        <v>20</v>
      </c>
      <c r="D34" s="58">
        <v>2</v>
      </c>
      <c r="E34" s="59">
        <f>E17</f>
        <v>386.85</v>
      </c>
      <c r="F34" s="21">
        <f>F17</f>
        <v>3.5</v>
      </c>
      <c r="G34" s="20"/>
      <c r="H34" s="22">
        <f t="shared" si="3"/>
        <v>2708</v>
      </c>
    </row>
    <row r="35" spans="1:8" ht="13.2" customHeight="1" x14ac:dyDescent="0.25">
      <c r="A35" s="42"/>
      <c r="B35" s="43" t="s">
        <v>75</v>
      </c>
      <c r="C35" s="44"/>
      <c r="D35" s="58">
        <v>2</v>
      </c>
      <c r="E35" s="59">
        <f>E34</f>
        <v>386.85</v>
      </c>
      <c r="F35" s="20">
        <f>G17</f>
        <v>1</v>
      </c>
      <c r="G35" s="20"/>
      <c r="H35" s="22">
        <f t="shared" si="3"/>
        <v>774</v>
      </c>
    </row>
    <row r="36" spans="1:8" ht="13.2" customHeight="1" x14ac:dyDescent="0.25">
      <c r="A36" s="42"/>
      <c r="B36" s="43" t="s">
        <v>76</v>
      </c>
      <c r="C36" s="44"/>
      <c r="D36" s="22">
        <f>(E35/3)*2</f>
        <v>258</v>
      </c>
      <c r="E36" s="21">
        <f>F17</f>
        <v>3.5</v>
      </c>
      <c r="F36" s="20">
        <f>F35</f>
        <v>1</v>
      </c>
      <c r="G36" s="20"/>
      <c r="H36" s="22">
        <f t="shared" si="3"/>
        <v>903</v>
      </c>
    </row>
    <row r="37" spans="1:8" ht="13.2" customHeight="1" x14ac:dyDescent="0.25">
      <c r="A37" s="42"/>
      <c r="B37" s="62" t="s">
        <v>77</v>
      </c>
      <c r="C37" s="44" t="s">
        <v>20</v>
      </c>
      <c r="D37" s="58">
        <v>2</v>
      </c>
      <c r="E37" s="59">
        <f>E18</f>
        <v>386.85</v>
      </c>
      <c r="F37" s="21">
        <f>F18</f>
        <v>3</v>
      </c>
      <c r="G37" s="20"/>
      <c r="H37" s="22">
        <f t="shared" si="3"/>
        <v>2321</v>
      </c>
    </row>
    <row r="38" spans="1:8" ht="13.2" customHeight="1" x14ac:dyDescent="0.25">
      <c r="A38" s="42"/>
      <c r="B38" s="43" t="s">
        <v>78</v>
      </c>
      <c r="C38" s="44"/>
      <c r="D38" s="58">
        <v>2</v>
      </c>
      <c r="E38" s="59">
        <f>E37</f>
        <v>386.85</v>
      </c>
      <c r="F38" s="20">
        <f>G18</f>
        <v>1</v>
      </c>
      <c r="G38" s="20"/>
      <c r="H38" s="22">
        <f t="shared" si="3"/>
        <v>774</v>
      </c>
    </row>
    <row r="39" spans="1:8" ht="13.2" customHeight="1" x14ac:dyDescent="0.25">
      <c r="A39" s="42"/>
      <c r="B39" s="43" t="s">
        <v>79</v>
      </c>
      <c r="C39" s="44"/>
      <c r="D39" s="22">
        <f>(E38/3)*2</f>
        <v>258</v>
      </c>
      <c r="E39" s="21">
        <f>F18</f>
        <v>3</v>
      </c>
      <c r="F39" s="20">
        <f>F38</f>
        <v>1</v>
      </c>
      <c r="G39" s="20"/>
      <c r="H39" s="22">
        <f t="shared" si="3"/>
        <v>774</v>
      </c>
    </row>
    <row r="40" spans="1:8" ht="13.2" customHeight="1" x14ac:dyDescent="0.25">
      <c r="A40" s="42"/>
      <c r="B40" s="62" t="s">
        <v>80</v>
      </c>
      <c r="C40" s="44" t="s">
        <v>20</v>
      </c>
      <c r="D40" s="58">
        <v>2</v>
      </c>
      <c r="E40" s="59">
        <f>E19</f>
        <v>386.85</v>
      </c>
      <c r="F40" s="21">
        <f>F19</f>
        <v>2.5</v>
      </c>
      <c r="G40" s="20"/>
      <c r="H40" s="22">
        <f t="shared" si="3"/>
        <v>1934</v>
      </c>
    </row>
    <row r="41" spans="1:8" ht="13.2" customHeight="1" x14ac:dyDescent="0.25">
      <c r="A41" s="42"/>
      <c r="B41" s="43" t="s">
        <v>81</v>
      </c>
      <c r="C41" s="44"/>
      <c r="D41" s="58">
        <v>2</v>
      </c>
      <c r="E41" s="59">
        <f>E40</f>
        <v>386.85</v>
      </c>
      <c r="F41" s="20">
        <f>G19</f>
        <v>1</v>
      </c>
      <c r="G41" s="20"/>
      <c r="H41" s="22">
        <f t="shared" si="3"/>
        <v>774</v>
      </c>
    </row>
    <row r="42" spans="1:8" ht="14.4" customHeight="1" x14ac:dyDescent="0.25">
      <c r="A42" s="42"/>
      <c r="B42" s="43" t="s">
        <v>82</v>
      </c>
      <c r="C42" s="44"/>
      <c r="D42" s="22">
        <f>(E41/3)*2</f>
        <v>258</v>
      </c>
      <c r="E42" s="21">
        <f>F19</f>
        <v>2.5</v>
      </c>
      <c r="F42" s="20">
        <f>F41</f>
        <v>1</v>
      </c>
      <c r="G42" s="20"/>
      <c r="H42" s="22">
        <f t="shared" si="3"/>
        <v>645</v>
      </c>
    </row>
    <row r="43" spans="1:8" ht="15.6" customHeight="1" x14ac:dyDescent="0.25">
      <c r="A43" s="42"/>
      <c r="B43" s="62" t="s">
        <v>83</v>
      </c>
      <c r="C43" s="44" t="s">
        <v>20</v>
      </c>
      <c r="D43" s="58">
        <v>2</v>
      </c>
      <c r="E43" s="59">
        <f>E20</f>
        <v>386.85</v>
      </c>
      <c r="F43" s="21">
        <f>F20</f>
        <v>2</v>
      </c>
      <c r="G43" s="20"/>
      <c r="H43" s="22">
        <f t="shared" si="3"/>
        <v>1547</v>
      </c>
    </row>
    <row r="44" spans="1:8" x14ac:dyDescent="0.25">
      <c r="A44" s="43"/>
      <c r="B44" s="43" t="s">
        <v>84</v>
      </c>
      <c r="C44" s="44"/>
      <c r="D44" s="58">
        <v>2</v>
      </c>
      <c r="E44" s="59">
        <f>E43</f>
        <v>386.85</v>
      </c>
      <c r="F44" s="20">
        <f>G20</f>
        <v>1</v>
      </c>
      <c r="G44" s="20"/>
      <c r="H44" s="22">
        <f t="shared" si="3"/>
        <v>774</v>
      </c>
    </row>
    <row r="45" spans="1:8" x14ac:dyDescent="0.25">
      <c r="A45" s="43"/>
      <c r="B45" s="43" t="s">
        <v>85</v>
      </c>
      <c r="C45" s="44"/>
      <c r="D45" s="22">
        <f>(E44/3)*2</f>
        <v>258</v>
      </c>
      <c r="E45" s="21">
        <f>F20</f>
        <v>2</v>
      </c>
      <c r="F45" s="20">
        <f>F44</f>
        <v>1</v>
      </c>
      <c r="G45" s="20"/>
      <c r="H45" s="22">
        <f t="shared" si="3"/>
        <v>516</v>
      </c>
    </row>
    <row r="46" spans="1:8" x14ac:dyDescent="0.25">
      <c r="A46" s="43"/>
      <c r="B46" s="62" t="s">
        <v>86</v>
      </c>
      <c r="C46" s="44" t="s">
        <v>20</v>
      </c>
      <c r="D46" s="58">
        <v>2</v>
      </c>
      <c r="E46" s="59">
        <f>E21</f>
        <v>386.85</v>
      </c>
      <c r="F46" s="21">
        <f>F21</f>
        <v>1.5</v>
      </c>
      <c r="G46" s="20"/>
      <c r="H46" s="22">
        <f t="shared" si="3"/>
        <v>1161</v>
      </c>
    </row>
    <row r="47" spans="1:8" x14ac:dyDescent="0.25">
      <c r="A47" s="43"/>
      <c r="B47" s="43" t="s">
        <v>87</v>
      </c>
      <c r="C47" s="44"/>
      <c r="D47" s="58">
        <v>2</v>
      </c>
      <c r="E47" s="59">
        <f>E46</f>
        <v>386.85</v>
      </c>
      <c r="F47" s="20">
        <f>G21</f>
        <v>1</v>
      </c>
      <c r="G47" s="20"/>
      <c r="H47" s="22">
        <f t="shared" si="3"/>
        <v>774</v>
      </c>
    </row>
    <row r="48" spans="1:8" x14ac:dyDescent="0.25">
      <c r="A48" s="43"/>
      <c r="B48" s="43" t="s">
        <v>88</v>
      </c>
      <c r="C48" s="44"/>
      <c r="D48" s="22">
        <f>(E47/3)*2</f>
        <v>258</v>
      </c>
      <c r="E48" s="21">
        <f>F21</f>
        <v>1.5</v>
      </c>
      <c r="F48" s="20">
        <f>F47</f>
        <v>1</v>
      </c>
      <c r="G48" s="20"/>
      <c r="H48" s="22">
        <f t="shared" si="3"/>
        <v>387</v>
      </c>
    </row>
    <row r="49" spans="1:9" x14ac:dyDescent="0.25">
      <c r="A49" s="43"/>
      <c r="B49" s="62" t="s">
        <v>89</v>
      </c>
      <c r="C49" s="44" t="s">
        <v>20</v>
      </c>
      <c r="D49" s="58">
        <v>2</v>
      </c>
      <c r="E49" s="59">
        <f>E22</f>
        <v>386.85</v>
      </c>
      <c r="F49" s="21">
        <f>F22</f>
        <v>1</v>
      </c>
      <c r="G49" s="20"/>
      <c r="H49" s="22">
        <f t="shared" si="3"/>
        <v>774</v>
      </c>
    </row>
    <row r="50" spans="1:9" x14ac:dyDescent="0.25">
      <c r="A50" s="43"/>
      <c r="B50" s="43" t="s">
        <v>90</v>
      </c>
      <c r="C50" s="44"/>
      <c r="D50" s="58">
        <v>2</v>
      </c>
      <c r="E50" s="59">
        <f>E49</f>
        <v>386.85</v>
      </c>
      <c r="F50" s="20">
        <f>G22</f>
        <v>0.5</v>
      </c>
      <c r="G50" s="20"/>
      <c r="H50" s="22">
        <f t="shared" si="3"/>
        <v>387</v>
      </c>
    </row>
    <row r="51" spans="1:9" x14ac:dyDescent="0.25">
      <c r="A51" s="43"/>
      <c r="B51" s="43" t="s">
        <v>91</v>
      </c>
      <c r="C51" s="44"/>
      <c r="D51" s="22">
        <f>(E50/3)*2</f>
        <v>258</v>
      </c>
      <c r="E51" s="21">
        <f>F22</f>
        <v>1</v>
      </c>
      <c r="F51" s="20">
        <f>F50</f>
        <v>0.5</v>
      </c>
      <c r="G51" s="20"/>
      <c r="H51" s="22">
        <f t="shared" si="3"/>
        <v>129</v>
      </c>
    </row>
    <row r="52" spans="1:9" x14ac:dyDescent="0.25">
      <c r="A52" s="43"/>
      <c r="B52" s="211" t="s">
        <v>43</v>
      </c>
      <c r="C52" s="211"/>
      <c r="D52" s="211"/>
      <c r="E52" s="211"/>
      <c r="F52" s="211"/>
      <c r="G52" s="211"/>
      <c r="H52" s="51">
        <f>SUM(H25:H51)</f>
        <v>38627</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386.85</v>
      </c>
      <c r="F54" s="43">
        <v>1</v>
      </c>
      <c r="G54" s="43">
        <v>0.1</v>
      </c>
      <c r="H54" s="47">
        <f>G54*F54*E54*D54</f>
        <v>38.69</v>
      </c>
    </row>
    <row r="55" spans="1:9" x14ac:dyDescent="0.25">
      <c r="A55" s="43"/>
      <c r="B55" s="211" t="s">
        <v>43</v>
      </c>
      <c r="C55" s="211"/>
      <c r="D55" s="211"/>
      <c r="E55" s="211"/>
      <c r="F55" s="211"/>
      <c r="G55" s="211"/>
      <c r="H55" s="51">
        <f>SUM(H54)</f>
        <v>38.69</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386.85</v>
      </c>
      <c r="F57" s="43"/>
      <c r="G57" s="43"/>
      <c r="H57" s="47">
        <f>H10*0.6</f>
        <v>9415.73</v>
      </c>
    </row>
    <row r="58" spans="1:9" x14ac:dyDescent="0.25">
      <c r="A58" s="43"/>
      <c r="B58" s="211" t="s">
        <v>43</v>
      </c>
      <c r="C58" s="211"/>
      <c r="D58" s="211"/>
      <c r="E58" s="211"/>
      <c r="F58" s="211"/>
      <c r="G58" s="211"/>
      <c r="H58" s="51">
        <f>SUM(H57)</f>
        <v>9415.73</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386.85</v>
      </c>
      <c r="F60" s="69">
        <f>J19</f>
        <v>6.5</v>
      </c>
      <c r="G60" s="69">
        <v>5</v>
      </c>
      <c r="H60" s="47">
        <f>G60*F60*E60*D60</f>
        <v>12572.63</v>
      </c>
      <c r="I60">
        <f>F60*G60</f>
        <v>32.5</v>
      </c>
    </row>
    <row r="61" spans="1:9" x14ac:dyDescent="0.25">
      <c r="A61" s="43"/>
      <c r="B61" s="211" t="s">
        <v>43</v>
      </c>
      <c r="C61" s="211"/>
      <c r="D61" s="211"/>
      <c r="E61" s="211"/>
      <c r="F61" s="211"/>
      <c r="G61" s="211"/>
      <c r="H61" s="51">
        <f>SUM(H60)</f>
        <v>12572.63</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C7"/>
  <sheetViews>
    <sheetView view="pageBreakPreview" zoomScale="112" zoomScaleNormal="100" zoomScaleSheetLayoutView="112" workbookViewId="0">
      <selection activeCell="C6" sqref="C6"/>
    </sheetView>
  </sheetViews>
  <sheetFormatPr defaultRowHeight="13.2" x14ac:dyDescent="0.25"/>
  <cols>
    <col min="2" max="2" width="28.44140625" customWidth="1"/>
    <col min="3" max="3" width="14.44140625" bestFit="1" customWidth="1"/>
  </cols>
  <sheetData>
    <row r="1" spans="1:3" ht="40.5" customHeight="1" x14ac:dyDescent="0.25">
      <c r="A1" s="199" t="s">
        <v>99</v>
      </c>
      <c r="B1" s="200"/>
      <c r="C1" s="200"/>
    </row>
    <row r="2" spans="1:3" ht="22.5" customHeight="1" x14ac:dyDescent="0.25">
      <c r="A2" s="199" t="s">
        <v>103</v>
      </c>
      <c r="B2" s="199"/>
      <c r="C2" s="199"/>
    </row>
    <row r="3" spans="1:3" ht="13.8" thickBot="1" x14ac:dyDescent="0.3">
      <c r="A3" s="199" t="s">
        <v>126</v>
      </c>
      <c r="B3" s="199"/>
      <c r="C3" s="199"/>
    </row>
    <row r="4" spans="1:3" x14ac:dyDescent="0.25">
      <c r="A4" s="1" t="s">
        <v>2</v>
      </c>
      <c r="B4" s="2" t="s">
        <v>0</v>
      </c>
      <c r="C4" s="3" t="s">
        <v>3</v>
      </c>
    </row>
    <row r="5" spans="1:3" x14ac:dyDescent="0.25">
      <c r="A5" s="71">
        <v>1</v>
      </c>
      <c r="B5" s="5" t="s">
        <v>128</v>
      </c>
      <c r="C5" s="72" t="e">
        <f>('1 BOQ Manyar'!#REF!)/(10^6)</f>
        <v>#REF!</v>
      </c>
    </row>
    <row r="6" spans="1:3" x14ac:dyDescent="0.25">
      <c r="A6" s="4">
        <v>2</v>
      </c>
      <c r="B6" s="5" t="s">
        <v>129</v>
      </c>
      <c r="C6" s="72">
        <f>('2 BOQ Tindodag'!H16)/(10^6)</f>
        <v>0</v>
      </c>
    </row>
    <row r="7" spans="1:3" ht="13.8" thickBot="1" x14ac:dyDescent="0.3">
      <c r="A7" s="201" t="s">
        <v>4</v>
      </c>
      <c r="B7" s="202"/>
      <c r="C7" s="7" t="e">
        <f>SUM(C5:C6)</f>
        <v>#REF!</v>
      </c>
    </row>
  </sheetData>
  <mergeCells count="4">
    <mergeCell ref="A1:C1"/>
    <mergeCell ref="A2:C2"/>
    <mergeCell ref="A3:C3"/>
    <mergeCell ref="A7:B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1">
    <tabColor theme="9" tint="0.59999389629810485"/>
  </sheetPr>
  <dimension ref="A1:K61"/>
  <sheetViews>
    <sheetView view="pageBreakPreview" topLeftCell="A38" zoomScale="140" zoomScaleNormal="100" zoomScaleSheetLayoutView="140" workbookViewId="0">
      <selection activeCell="J55" sqref="J55"/>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'8 BOQ Gadodagai'!A1:I1</f>
        <v>EFAP-KPID- CW-14: Repair and Rehabilitation of and Flood Protection Structures, Swat. Swat Irrigation Division-I</v>
      </c>
      <c r="B1" s="212"/>
      <c r="C1" s="212"/>
      <c r="D1" s="212"/>
      <c r="E1" s="212"/>
      <c r="F1" s="212"/>
      <c r="G1" s="212"/>
      <c r="H1" s="212"/>
    </row>
    <row r="2" spans="1:9" ht="23.25" customHeight="1" x14ac:dyDescent="0.25">
      <c r="A2" s="213" t="str">
        <f>'8 BOQ Gadodagai'!A2:I2</f>
        <v>1. Rehabilitation  of flood protection works along  right bank of Swat river at  villages Akhunkalay,Gadodagai and adjoining area District Swat.</v>
      </c>
      <c r="B2" s="213"/>
      <c r="C2" s="213"/>
      <c r="D2" s="213"/>
      <c r="E2" s="213"/>
      <c r="F2" s="213"/>
      <c r="G2" s="213"/>
      <c r="H2" s="213"/>
    </row>
    <row r="3" spans="1:9" ht="17.25" customHeight="1" x14ac:dyDescent="0.25">
      <c r="A3" s="214" t="str">
        <f>'8 BOQ Gadodagai'!A3:I3</f>
        <v>Bill No. 8 : Rehabilitation of Flood Protection Structure at  village Gadodagai District Swat.</v>
      </c>
      <c r="B3" s="214"/>
      <c r="C3" s="214"/>
      <c r="D3" s="214"/>
      <c r="E3" s="214"/>
      <c r="F3" s="214"/>
      <c r="G3" s="214"/>
      <c r="H3" s="214"/>
    </row>
    <row r="4" spans="1:9" x14ac:dyDescent="0.25">
      <c r="A4" s="215" t="s">
        <v>34</v>
      </c>
      <c r="B4" s="216" t="s">
        <v>0</v>
      </c>
      <c r="C4" s="216" t="s">
        <v>7</v>
      </c>
      <c r="D4" s="216" t="s">
        <v>35</v>
      </c>
      <c r="E4" s="216" t="s">
        <v>36</v>
      </c>
      <c r="F4" s="216"/>
      <c r="G4" s="216"/>
      <c r="H4" s="216"/>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Swat-I'!$J$16</f>
        <v>902.18</v>
      </c>
      <c r="F7" s="46">
        <f>'[17]Table Swat-I'!$E$55</f>
        <v>3</v>
      </c>
      <c r="G7" s="46">
        <f>'[17]Table Swat-I'!$G$55</f>
        <v>1.5</v>
      </c>
      <c r="H7" s="47">
        <f>G7*F7*E7*D7</f>
        <v>4059.81</v>
      </c>
    </row>
    <row r="8" spans="1:9" x14ac:dyDescent="0.25">
      <c r="A8" s="43"/>
      <c r="B8" s="43" t="s">
        <v>41</v>
      </c>
      <c r="C8" s="44" t="s">
        <v>14</v>
      </c>
      <c r="D8" s="44">
        <v>1</v>
      </c>
      <c r="E8" s="48">
        <f>E7</f>
        <v>902.18</v>
      </c>
      <c r="F8" s="46">
        <f>'[17]Table Swat-I'!$F$55</f>
        <v>6</v>
      </c>
      <c r="G8" s="49">
        <f>G7</f>
        <v>1.5</v>
      </c>
      <c r="H8" s="47">
        <f>G8*F8*E8*D8</f>
        <v>8119.62</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21779.43</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902.18</v>
      </c>
      <c r="F12" s="49">
        <f>F8</f>
        <v>6</v>
      </c>
      <c r="G12" s="49">
        <f>G8</f>
        <v>1.5</v>
      </c>
      <c r="H12" s="47">
        <f>G12*F12*E12*D12</f>
        <v>8119.62</v>
      </c>
    </row>
    <row r="13" spans="1:9" x14ac:dyDescent="0.25">
      <c r="A13" s="43"/>
      <c r="B13" s="211" t="s">
        <v>43</v>
      </c>
      <c r="C13" s="211"/>
      <c r="D13" s="211"/>
      <c r="E13" s="211"/>
      <c r="F13" s="211"/>
      <c r="G13" s="211"/>
      <c r="H13" s="51">
        <f>SUM(H12)</f>
        <v>8119.62</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902.18</v>
      </c>
      <c r="F15" s="52">
        <f>F7</f>
        <v>3</v>
      </c>
      <c r="G15" s="49">
        <f>G7</f>
        <v>1.5</v>
      </c>
      <c r="H15" s="47">
        <f t="shared" ref="H15:H22" si="0">G15*F15*E15*D15</f>
        <v>4059.81</v>
      </c>
      <c r="I15" s="53"/>
    </row>
    <row r="16" spans="1:9" x14ac:dyDescent="0.25">
      <c r="A16" s="43"/>
      <c r="B16" s="43" t="s">
        <v>57</v>
      </c>
      <c r="C16" s="44" t="s">
        <v>14</v>
      </c>
      <c r="D16" s="44">
        <v>1</v>
      </c>
      <c r="E16" s="48">
        <f t="shared" ref="E16:E22" si="1">$E$7</f>
        <v>902.18</v>
      </c>
      <c r="F16" s="52">
        <f t="shared" ref="F16:F22" si="2">F15-0.5</f>
        <v>2.5</v>
      </c>
      <c r="G16" s="54">
        <v>1</v>
      </c>
      <c r="H16" s="47">
        <f t="shared" si="0"/>
        <v>2255.4499999999998</v>
      </c>
    </row>
    <row r="17" spans="1:11" x14ac:dyDescent="0.25">
      <c r="A17" s="43"/>
      <c r="B17" s="43" t="s">
        <v>58</v>
      </c>
      <c r="C17" s="44" t="s">
        <v>14</v>
      </c>
      <c r="D17" s="44">
        <v>1</v>
      </c>
      <c r="E17" s="48">
        <f t="shared" si="1"/>
        <v>902.18</v>
      </c>
      <c r="F17" s="52">
        <f t="shared" si="2"/>
        <v>2</v>
      </c>
      <c r="G17" s="54">
        <v>1</v>
      </c>
      <c r="H17" s="47">
        <f t="shared" si="0"/>
        <v>1804.36</v>
      </c>
    </row>
    <row r="18" spans="1:11" x14ac:dyDescent="0.25">
      <c r="A18" s="43"/>
      <c r="B18" s="43" t="s">
        <v>59</v>
      </c>
      <c r="C18" s="44" t="s">
        <v>14</v>
      </c>
      <c r="D18" s="44">
        <v>1</v>
      </c>
      <c r="E18" s="48">
        <f t="shared" si="1"/>
        <v>902.18</v>
      </c>
      <c r="F18" s="52">
        <f t="shared" si="2"/>
        <v>1.5</v>
      </c>
      <c r="G18" s="54">
        <v>1</v>
      </c>
      <c r="H18" s="47">
        <f t="shared" si="0"/>
        <v>1353.27</v>
      </c>
    </row>
    <row r="19" spans="1:11" x14ac:dyDescent="0.25">
      <c r="A19" s="43"/>
      <c r="B19" s="43" t="s">
        <v>60</v>
      </c>
      <c r="C19" s="44" t="s">
        <v>14</v>
      </c>
      <c r="D19" s="44">
        <v>1</v>
      </c>
      <c r="E19" s="48">
        <f t="shared" si="1"/>
        <v>902.18</v>
      </c>
      <c r="F19" s="52">
        <f t="shared" si="2"/>
        <v>1</v>
      </c>
      <c r="G19" s="54">
        <v>1</v>
      </c>
      <c r="H19" s="47">
        <f t="shared" si="0"/>
        <v>902.18</v>
      </c>
      <c r="I19" s="55" t="s">
        <v>61</v>
      </c>
      <c r="J19" s="56">
        <f>SUM(G16:G19)</f>
        <v>4</v>
      </c>
    </row>
    <row r="20" spans="1:11" hidden="1" x14ac:dyDescent="0.25">
      <c r="A20" s="43"/>
      <c r="B20" s="43" t="s">
        <v>62</v>
      </c>
      <c r="C20" s="44" t="s">
        <v>14</v>
      </c>
      <c r="D20" s="44">
        <v>1</v>
      </c>
      <c r="E20" s="48">
        <f t="shared" si="1"/>
        <v>902.18</v>
      </c>
      <c r="F20" s="52">
        <f t="shared" si="2"/>
        <v>0.5</v>
      </c>
      <c r="G20" s="54">
        <v>1</v>
      </c>
      <c r="H20" s="47">
        <f t="shared" si="0"/>
        <v>451.09</v>
      </c>
    </row>
    <row r="21" spans="1:11" hidden="1" x14ac:dyDescent="0.25">
      <c r="A21" s="43"/>
      <c r="B21" s="43" t="s">
        <v>63</v>
      </c>
      <c r="C21" s="44" t="s">
        <v>64</v>
      </c>
      <c r="D21" s="44">
        <v>1</v>
      </c>
      <c r="E21" s="48">
        <f t="shared" si="1"/>
        <v>902.18</v>
      </c>
      <c r="F21" s="52">
        <f>F20-0.5</f>
        <v>0</v>
      </c>
      <c r="G21" s="54">
        <v>1</v>
      </c>
      <c r="H21" s="47">
        <f t="shared" si="0"/>
        <v>0</v>
      </c>
    </row>
    <row r="22" spans="1:11" hidden="1" x14ac:dyDescent="0.25">
      <c r="A22" s="43"/>
      <c r="B22" s="43" t="s">
        <v>65</v>
      </c>
      <c r="C22" s="44" t="s">
        <v>66</v>
      </c>
      <c r="D22" s="44">
        <v>1</v>
      </c>
      <c r="E22" s="48">
        <f t="shared" si="1"/>
        <v>902.18</v>
      </c>
      <c r="F22" s="52">
        <f t="shared" si="2"/>
        <v>-0.5</v>
      </c>
      <c r="G22" s="54">
        <v>1.5</v>
      </c>
      <c r="H22" s="47">
        <f t="shared" si="0"/>
        <v>-676.64</v>
      </c>
      <c r="K22" s="56"/>
    </row>
    <row r="23" spans="1:11" x14ac:dyDescent="0.25">
      <c r="A23" s="43"/>
      <c r="B23" s="211" t="s">
        <v>43</v>
      </c>
      <c r="C23" s="211"/>
      <c r="D23" s="211"/>
      <c r="E23" s="211"/>
      <c r="F23" s="211"/>
      <c r="G23" s="211"/>
      <c r="H23" s="51">
        <f>SUM(H15:H20)</f>
        <v>10826.16</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902.18</v>
      </c>
      <c r="F25" s="21">
        <f>F8</f>
        <v>6</v>
      </c>
      <c r="G25" s="20"/>
      <c r="H25" s="22">
        <f t="shared" ref="H25:H51" si="3">F25*E25*D25</f>
        <v>10826</v>
      </c>
    </row>
    <row r="26" spans="1:11" ht="13.2" customHeight="1" x14ac:dyDescent="0.25">
      <c r="A26" s="42"/>
      <c r="B26" s="8" t="s">
        <v>45</v>
      </c>
      <c r="C26" s="20"/>
      <c r="D26" s="60">
        <f>(F8/3)*2</f>
        <v>4</v>
      </c>
      <c r="E26" s="59">
        <f>$E$7</f>
        <v>902.18</v>
      </c>
      <c r="F26" s="21">
        <f>G7</f>
        <v>1.5</v>
      </c>
      <c r="G26" s="20"/>
      <c r="H26" s="22">
        <f t="shared" si="3"/>
        <v>5413</v>
      </c>
    </row>
    <row r="27" spans="1:11" ht="13.2" customHeight="1" x14ac:dyDescent="0.25">
      <c r="A27" s="42"/>
      <c r="B27" s="8" t="s">
        <v>46</v>
      </c>
      <c r="C27" s="20"/>
      <c r="D27" s="22">
        <f>(E26/3)*2</f>
        <v>601</v>
      </c>
      <c r="E27" s="21">
        <f>F8</f>
        <v>6</v>
      </c>
      <c r="F27" s="21">
        <f>G7</f>
        <v>1.5</v>
      </c>
      <c r="G27" s="20"/>
      <c r="H27" s="22">
        <f t="shared" si="3"/>
        <v>5409</v>
      </c>
      <c r="I27" s="61"/>
    </row>
    <row r="28" spans="1:11" ht="13.2" customHeight="1" x14ac:dyDescent="0.25">
      <c r="A28" s="42"/>
      <c r="B28" s="57" t="s">
        <v>68</v>
      </c>
      <c r="C28" s="20" t="s">
        <v>20</v>
      </c>
      <c r="D28" s="58">
        <v>2</v>
      </c>
      <c r="E28" s="59">
        <f>E15</f>
        <v>902.18</v>
      </c>
      <c r="F28" s="21">
        <f>F15</f>
        <v>3</v>
      </c>
      <c r="G28" s="20"/>
      <c r="H28" s="22">
        <f t="shared" si="3"/>
        <v>5413</v>
      </c>
    </row>
    <row r="29" spans="1:11" ht="13.2" customHeight="1" x14ac:dyDescent="0.25">
      <c r="A29" s="42"/>
      <c r="B29" s="8" t="s">
        <v>69</v>
      </c>
      <c r="C29" s="20"/>
      <c r="D29" s="58">
        <v>2</v>
      </c>
      <c r="E29" s="59">
        <f>E28</f>
        <v>902.18</v>
      </c>
      <c r="F29" s="21">
        <f>G15</f>
        <v>1.5</v>
      </c>
      <c r="G29" s="20"/>
      <c r="H29" s="22">
        <f t="shared" si="3"/>
        <v>2707</v>
      </c>
    </row>
    <row r="30" spans="1:11" ht="13.2" customHeight="1" x14ac:dyDescent="0.25">
      <c r="A30" s="42"/>
      <c r="B30" s="8" t="s">
        <v>70</v>
      </c>
      <c r="C30" s="20"/>
      <c r="D30" s="22">
        <f>(E29/3)*2</f>
        <v>601</v>
      </c>
      <c r="E30" s="21">
        <f>F15</f>
        <v>3</v>
      </c>
      <c r="F30" s="21">
        <f>G15</f>
        <v>1.5</v>
      </c>
      <c r="G30" s="20"/>
      <c r="H30" s="22">
        <f t="shared" si="3"/>
        <v>2705</v>
      </c>
    </row>
    <row r="31" spans="1:11" ht="13.2" customHeight="1" x14ac:dyDescent="0.25">
      <c r="A31" s="42"/>
      <c r="B31" s="62" t="s">
        <v>71</v>
      </c>
      <c r="C31" s="44" t="s">
        <v>20</v>
      </c>
      <c r="D31" s="58">
        <v>2</v>
      </c>
      <c r="E31" s="59">
        <f>E16</f>
        <v>902.18</v>
      </c>
      <c r="F31" s="21">
        <f>F16</f>
        <v>2.5</v>
      </c>
      <c r="G31" s="20"/>
      <c r="H31" s="22">
        <f t="shared" si="3"/>
        <v>4511</v>
      </c>
    </row>
    <row r="32" spans="1:11" ht="13.2" customHeight="1" x14ac:dyDescent="0.25">
      <c r="A32" s="42"/>
      <c r="B32" s="43" t="s">
        <v>72</v>
      </c>
      <c r="C32" s="44"/>
      <c r="D32" s="58">
        <v>2</v>
      </c>
      <c r="E32" s="63">
        <f>E31</f>
        <v>902.18</v>
      </c>
      <c r="F32" s="20">
        <f>G16</f>
        <v>1</v>
      </c>
      <c r="G32" s="20"/>
      <c r="H32" s="22">
        <f t="shared" si="3"/>
        <v>1804</v>
      </c>
    </row>
    <row r="33" spans="1:8" ht="13.2" customHeight="1" x14ac:dyDescent="0.25">
      <c r="A33" s="42"/>
      <c r="B33" s="43" t="s">
        <v>73</v>
      </c>
      <c r="C33" s="44"/>
      <c r="D33" s="64">
        <f>(E32/3)*2</f>
        <v>601</v>
      </c>
      <c r="E33" s="21">
        <f>F16</f>
        <v>2.5</v>
      </c>
      <c r="F33" s="20">
        <f>G16</f>
        <v>1</v>
      </c>
      <c r="G33" s="20"/>
      <c r="H33" s="22">
        <f t="shared" si="3"/>
        <v>1503</v>
      </c>
    </row>
    <row r="34" spans="1:8" ht="13.2" customHeight="1" x14ac:dyDescent="0.25">
      <c r="A34" s="42"/>
      <c r="B34" s="62" t="s">
        <v>74</v>
      </c>
      <c r="C34" s="44" t="s">
        <v>20</v>
      </c>
      <c r="D34" s="58">
        <v>2</v>
      </c>
      <c r="E34" s="59">
        <f>E17</f>
        <v>902.18</v>
      </c>
      <c r="F34" s="21">
        <f>F17</f>
        <v>2</v>
      </c>
      <c r="G34" s="20"/>
      <c r="H34" s="22">
        <f t="shared" si="3"/>
        <v>3609</v>
      </c>
    </row>
    <row r="35" spans="1:8" ht="13.2" customHeight="1" x14ac:dyDescent="0.25">
      <c r="A35" s="42"/>
      <c r="B35" s="43" t="s">
        <v>75</v>
      </c>
      <c r="C35" s="44"/>
      <c r="D35" s="58">
        <v>2</v>
      </c>
      <c r="E35" s="59">
        <f>E34</f>
        <v>902.18</v>
      </c>
      <c r="F35" s="20">
        <f>G17</f>
        <v>1</v>
      </c>
      <c r="G35" s="20"/>
      <c r="H35" s="22">
        <f t="shared" si="3"/>
        <v>1804</v>
      </c>
    </row>
    <row r="36" spans="1:8" ht="13.2" customHeight="1" x14ac:dyDescent="0.25">
      <c r="A36" s="42"/>
      <c r="B36" s="43" t="s">
        <v>76</v>
      </c>
      <c r="C36" s="44"/>
      <c r="D36" s="22">
        <f>(E35/3)*2</f>
        <v>601</v>
      </c>
      <c r="E36" s="21">
        <f>F17</f>
        <v>2</v>
      </c>
      <c r="F36" s="20">
        <f>F35</f>
        <v>1</v>
      </c>
      <c r="G36" s="20"/>
      <c r="H36" s="22">
        <f t="shared" si="3"/>
        <v>1202</v>
      </c>
    </row>
    <row r="37" spans="1:8" ht="13.2" customHeight="1" x14ac:dyDescent="0.25">
      <c r="A37" s="42"/>
      <c r="B37" s="62" t="s">
        <v>77</v>
      </c>
      <c r="C37" s="44" t="s">
        <v>20</v>
      </c>
      <c r="D37" s="58">
        <v>2</v>
      </c>
      <c r="E37" s="59">
        <f>E18</f>
        <v>902.18</v>
      </c>
      <c r="F37" s="21">
        <f>F18</f>
        <v>1.5</v>
      </c>
      <c r="G37" s="20"/>
      <c r="H37" s="22">
        <f t="shared" si="3"/>
        <v>2707</v>
      </c>
    </row>
    <row r="38" spans="1:8" ht="13.2" customHeight="1" x14ac:dyDescent="0.25">
      <c r="A38" s="42"/>
      <c r="B38" s="43" t="s">
        <v>78</v>
      </c>
      <c r="C38" s="44"/>
      <c r="D38" s="58">
        <v>2</v>
      </c>
      <c r="E38" s="59">
        <f>E37</f>
        <v>902.18</v>
      </c>
      <c r="F38" s="20">
        <f>G18</f>
        <v>1</v>
      </c>
      <c r="G38" s="20"/>
      <c r="H38" s="22">
        <f t="shared" si="3"/>
        <v>1804</v>
      </c>
    </row>
    <row r="39" spans="1:8" ht="13.2" customHeight="1" x14ac:dyDescent="0.25">
      <c r="A39" s="42"/>
      <c r="B39" s="43" t="s">
        <v>79</v>
      </c>
      <c r="C39" s="44"/>
      <c r="D39" s="22">
        <f>(E38/3)*2</f>
        <v>601</v>
      </c>
      <c r="E39" s="21">
        <f>F18</f>
        <v>1.5</v>
      </c>
      <c r="F39" s="20">
        <f>F38</f>
        <v>1</v>
      </c>
      <c r="G39" s="20"/>
      <c r="H39" s="22">
        <f t="shared" si="3"/>
        <v>902</v>
      </c>
    </row>
    <row r="40" spans="1:8" ht="13.2" customHeight="1" x14ac:dyDescent="0.25">
      <c r="A40" s="42"/>
      <c r="B40" s="62" t="s">
        <v>80</v>
      </c>
      <c r="C40" s="44" t="s">
        <v>20</v>
      </c>
      <c r="D40" s="58">
        <v>2</v>
      </c>
      <c r="E40" s="59">
        <f>E19</f>
        <v>902.18</v>
      </c>
      <c r="F40" s="21">
        <f>F19</f>
        <v>1</v>
      </c>
      <c r="G40" s="20"/>
      <c r="H40" s="22">
        <f t="shared" si="3"/>
        <v>1804</v>
      </c>
    </row>
    <row r="41" spans="1:8" ht="13.2" customHeight="1" x14ac:dyDescent="0.25">
      <c r="A41" s="42"/>
      <c r="B41" s="43" t="s">
        <v>81</v>
      </c>
      <c r="C41" s="44"/>
      <c r="D41" s="58">
        <v>2</v>
      </c>
      <c r="E41" s="59">
        <f>E40</f>
        <v>902.18</v>
      </c>
      <c r="F41" s="20">
        <f>G19</f>
        <v>1</v>
      </c>
      <c r="G41" s="20"/>
      <c r="H41" s="22">
        <f t="shared" si="3"/>
        <v>1804</v>
      </c>
    </row>
    <row r="42" spans="1:8" ht="14.4" customHeight="1" x14ac:dyDescent="0.25">
      <c r="A42" s="42"/>
      <c r="B42" s="43" t="s">
        <v>82</v>
      </c>
      <c r="C42" s="44"/>
      <c r="D42" s="22">
        <f>(E41/3)*2</f>
        <v>601</v>
      </c>
      <c r="E42" s="21">
        <f>F19</f>
        <v>1</v>
      </c>
      <c r="F42" s="20">
        <f>F41</f>
        <v>1</v>
      </c>
      <c r="G42" s="20"/>
      <c r="H42" s="22">
        <f t="shared" si="3"/>
        <v>601</v>
      </c>
    </row>
    <row r="43" spans="1:8" ht="15.6" hidden="1" customHeight="1" x14ac:dyDescent="0.25">
      <c r="A43" s="42"/>
      <c r="B43" s="62" t="s">
        <v>83</v>
      </c>
      <c r="C43" s="44" t="s">
        <v>20</v>
      </c>
      <c r="D43" s="58">
        <v>2</v>
      </c>
      <c r="E43" s="59">
        <f>E20</f>
        <v>902.18</v>
      </c>
      <c r="F43" s="21">
        <f>F20</f>
        <v>0.5</v>
      </c>
      <c r="G43" s="20"/>
      <c r="H43" s="22">
        <f t="shared" si="3"/>
        <v>902</v>
      </c>
    </row>
    <row r="44" spans="1:8" hidden="1" x14ac:dyDescent="0.25">
      <c r="A44" s="43"/>
      <c r="B44" s="43" t="s">
        <v>84</v>
      </c>
      <c r="C44" s="44"/>
      <c r="D44" s="58">
        <v>2</v>
      </c>
      <c r="E44" s="59">
        <f>E43</f>
        <v>902.18</v>
      </c>
      <c r="F44" s="20">
        <f>G20</f>
        <v>1</v>
      </c>
      <c r="G44" s="20"/>
      <c r="H44" s="22">
        <f t="shared" si="3"/>
        <v>1804</v>
      </c>
    </row>
    <row r="45" spans="1:8" hidden="1" x14ac:dyDescent="0.25">
      <c r="A45" s="43"/>
      <c r="B45" s="43" t="s">
        <v>85</v>
      </c>
      <c r="C45" s="44"/>
      <c r="D45" s="22">
        <f>(E44/3)*2</f>
        <v>601</v>
      </c>
      <c r="E45" s="21">
        <f>F20</f>
        <v>0.5</v>
      </c>
      <c r="F45" s="20">
        <f>F44</f>
        <v>1</v>
      </c>
      <c r="G45" s="20"/>
      <c r="H45" s="22">
        <f t="shared" si="3"/>
        <v>301</v>
      </c>
    </row>
    <row r="46" spans="1:8" hidden="1" x14ac:dyDescent="0.25">
      <c r="A46" s="43"/>
      <c r="B46" s="62" t="s">
        <v>86</v>
      </c>
      <c r="C46" s="44" t="s">
        <v>20</v>
      </c>
      <c r="D46" s="58">
        <v>2</v>
      </c>
      <c r="E46" s="59">
        <f>E21</f>
        <v>902.18</v>
      </c>
      <c r="F46" s="21">
        <f>F21</f>
        <v>0</v>
      </c>
      <c r="G46" s="20"/>
      <c r="H46" s="22">
        <f t="shared" si="3"/>
        <v>0</v>
      </c>
    </row>
    <row r="47" spans="1:8" hidden="1" x14ac:dyDescent="0.25">
      <c r="A47" s="43"/>
      <c r="B47" s="43" t="s">
        <v>87</v>
      </c>
      <c r="C47" s="44"/>
      <c r="D47" s="58">
        <v>2</v>
      </c>
      <c r="E47" s="59">
        <f>E46</f>
        <v>902.18</v>
      </c>
      <c r="F47" s="20">
        <f>G21</f>
        <v>1</v>
      </c>
      <c r="G47" s="20"/>
      <c r="H47" s="22">
        <f t="shared" si="3"/>
        <v>1804</v>
      </c>
    </row>
    <row r="48" spans="1:8" hidden="1" x14ac:dyDescent="0.25">
      <c r="A48" s="43"/>
      <c r="B48" s="43" t="s">
        <v>88</v>
      </c>
      <c r="C48" s="44"/>
      <c r="D48" s="22">
        <f>(E47/3)*2</f>
        <v>601</v>
      </c>
      <c r="E48" s="21">
        <f>F21</f>
        <v>0</v>
      </c>
      <c r="F48" s="20">
        <f>F47</f>
        <v>1</v>
      </c>
      <c r="G48" s="20"/>
      <c r="H48" s="22">
        <f t="shared" si="3"/>
        <v>0</v>
      </c>
    </row>
    <row r="49" spans="1:9" hidden="1" x14ac:dyDescent="0.25">
      <c r="A49" s="43"/>
      <c r="B49" s="62" t="s">
        <v>89</v>
      </c>
      <c r="C49" s="44" t="s">
        <v>20</v>
      </c>
      <c r="D49" s="58">
        <v>2</v>
      </c>
      <c r="E49" s="59">
        <f>E22</f>
        <v>902.18</v>
      </c>
      <c r="F49" s="21">
        <f>F22</f>
        <v>-0.5</v>
      </c>
      <c r="G49" s="20"/>
      <c r="H49" s="22">
        <f t="shared" si="3"/>
        <v>-902</v>
      </c>
    </row>
    <row r="50" spans="1:9" hidden="1" x14ac:dyDescent="0.25">
      <c r="A50" s="43"/>
      <c r="B50" s="43" t="s">
        <v>90</v>
      </c>
      <c r="C50" s="44"/>
      <c r="D50" s="58">
        <v>2</v>
      </c>
      <c r="E50" s="59">
        <f>E49</f>
        <v>902.18</v>
      </c>
      <c r="F50" s="20">
        <f>G22</f>
        <v>1.5</v>
      </c>
      <c r="G50" s="20"/>
      <c r="H50" s="22">
        <f t="shared" si="3"/>
        <v>2707</v>
      </c>
    </row>
    <row r="51" spans="1:9" hidden="1" x14ac:dyDescent="0.25">
      <c r="A51" s="43"/>
      <c r="B51" s="43" t="s">
        <v>91</v>
      </c>
      <c r="C51" s="44"/>
      <c r="D51" s="22">
        <f>(E50/3)*2</f>
        <v>601</v>
      </c>
      <c r="E51" s="21">
        <f>F22</f>
        <v>-0.5</v>
      </c>
      <c r="F51" s="20">
        <f>F50</f>
        <v>1.5</v>
      </c>
      <c r="G51" s="20"/>
      <c r="H51" s="22">
        <f t="shared" si="3"/>
        <v>-451</v>
      </c>
    </row>
    <row r="52" spans="1:9" x14ac:dyDescent="0.25">
      <c r="A52" s="43"/>
      <c r="B52" s="211" t="s">
        <v>43</v>
      </c>
      <c r="C52" s="211"/>
      <c r="D52" s="211"/>
      <c r="E52" s="211"/>
      <c r="F52" s="211"/>
      <c r="G52" s="211"/>
      <c r="H52" s="51">
        <f>SUM(H25:H42)</f>
        <v>56528</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902.18</v>
      </c>
      <c r="F54" s="43">
        <v>1</v>
      </c>
      <c r="G54" s="43">
        <v>0.1</v>
      </c>
      <c r="H54" s="47">
        <f>G54*F54*E54*D54</f>
        <v>90.22</v>
      </c>
    </row>
    <row r="55" spans="1:9" x14ac:dyDescent="0.25">
      <c r="A55" s="43"/>
      <c r="B55" s="211" t="s">
        <v>43</v>
      </c>
      <c r="C55" s="211"/>
      <c r="D55" s="211"/>
      <c r="E55" s="211"/>
      <c r="F55" s="211"/>
      <c r="G55" s="211"/>
      <c r="H55" s="51">
        <f>SUM(H54)</f>
        <v>90.22</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902.18</v>
      </c>
      <c r="F57" s="43"/>
      <c r="G57" s="43"/>
      <c r="H57" s="47">
        <f>H10*0.6</f>
        <v>13067.66</v>
      </c>
    </row>
    <row r="58" spans="1:9" x14ac:dyDescent="0.25">
      <c r="A58" s="43"/>
      <c r="B58" s="211" t="s">
        <v>43</v>
      </c>
      <c r="C58" s="211"/>
      <c r="D58" s="211"/>
      <c r="E58" s="211"/>
      <c r="F58" s="211"/>
      <c r="G58" s="211"/>
      <c r="H58" s="51">
        <f>SUM(H57)</f>
        <v>13067.66</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902.18</v>
      </c>
      <c r="F60" s="69">
        <f>J19</f>
        <v>4</v>
      </c>
      <c r="G60" s="69">
        <v>5</v>
      </c>
      <c r="H60" s="47">
        <f>G60*F60*E60*D60</f>
        <v>18043.599999999999</v>
      </c>
      <c r="I60">
        <f>F60*G60</f>
        <v>20</v>
      </c>
    </row>
    <row r="61" spans="1:9" x14ac:dyDescent="0.25">
      <c r="A61" s="43"/>
      <c r="B61" s="211" t="s">
        <v>43</v>
      </c>
      <c r="C61" s="211"/>
      <c r="D61" s="211"/>
      <c r="E61" s="211"/>
      <c r="F61" s="211"/>
      <c r="G61" s="211"/>
      <c r="H61" s="51">
        <f>SUM(H60)</f>
        <v>18043.599999999999</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3">
    <tabColor theme="9" tint="0.59999389629810485"/>
  </sheetPr>
  <dimension ref="A1:K61"/>
  <sheetViews>
    <sheetView view="pageBreakPreview" topLeftCell="A55" zoomScale="140" zoomScaleNormal="100" zoomScaleSheetLayoutView="140" workbookViewId="0">
      <selection activeCell="H66" sqref="H66"/>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'9 BOQ Parrai'!A1:H1</f>
        <v>EFAP-KPID- CW-14: Repair and Rehabilitation of and Flood Protection Structures, Swat. Swat Irrigation Division-I</v>
      </c>
      <c r="B1" s="212"/>
      <c r="C1" s="212"/>
      <c r="D1" s="212"/>
      <c r="E1" s="212"/>
      <c r="F1" s="212"/>
      <c r="G1" s="212"/>
      <c r="H1" s="212"/>
    </row>
    <row r="2" spans="1:9" ht="23.25" customHeight="1" x14ac:dyDescent="0.25">
      <c r="A2" s="213" t="str">
        <f>'9 BOQ Parrai'!A2:H2</f>
        <v>1. Rehabilitation  of flood protection works along  right bank of Swat river at  villages Parrai,Dedawar,Zarakhela and adjoining area District Swat.</v>
      </c>
      <c r="B2" s="213"/>
      <c r="C2" s="213"/>
      <c r="D2" s="213"/>
      <c r="E2" s="213"/>
      <c r="F2" s="213"/>
      <c r="G2" s="213"/>
      <c r="H2" s="213"/>
    </row>
    <row r="3" spans="1:9" ht="17.25" customHeight="1" x14ac:dyDescent="0.25">
      <c r="A3" s="214" t="str">
        <f>'9 BOQ Parrai'!A3:H3</f>
        <v>Bill No. 9: Rehabilitation of  Flood Protection Structure at  village Parrai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Swat-I'!$J$17</f>
        <v>419.51</v>
      </c>
      <c r="F7" s="46">
        <f>'[17]Table Swat-I'!$E$56</f>
        <v>4</v>
      </c>
      <c r="G7" s="46">
        <f>'[17]Table Swat-I'!$G$56</f>
        <v>1.5</v>
      </c>
      <c r="H7" s="47">
        <f>G7*F7*E7*D7</f>
        <v>2517.06</v>
      </c>
    </row>
    <row r="8" spans="1:9" x14ac:dyDescent="0.25">
      <c r="A8" s="43"/>
      <c r="B8" s="43" t="s">
        <v>41</v>
      </c>
      <c r="C8" s="44" t="s">
        <v>14</v>
      </c>
      <c r="D8" s="44">
        <v>1</v>
      </c>
      <c r="E8" s="48">
        <f>E7</f>
        <v>419.51</v>
      </c>
      <c r="F8" s="46">
        <f>'[17]Table Swat-I'!$F$56</f>
        <v>6</v>
      </c>
      <c r="G8" s="49">
        <f>G7</f>
        <v>1.5</v>
      </c>
      <c r="H8" s="47">
        <f>G8*F8*E8*D8</f>
        <v>3775.59</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15892.65</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419.51</v>
      </c>
      <c r="F12" s="49">
        <f>F8</f>
        <v>6</v>
      </c>
      <c r="G12" s="49">
        <f>G8</f>
        <v>1.5</v>
      </c>
      <c r="H12" s="47">
        <f>G12*F12*E12*D12</f>
        <v>3775.59</v>
      </c>
    </row>
    <row r="13" spans="1:9" x14ac:dyDescent="0.25">
      <c r="A13" s="43"/>
      <c r="B13" s="211" t="s">
        <v>43</v>
      </c>
      <c r="C13" s="211"/>
      <c r="D13" s="211"/>
      <c r="E13" s="211"/>
      <c r="F13" s="211"/>
      <c r="G13" s="211"/>
      <c r="H13" s="51">
        <f>SUM(H12)</f>
        <v>3775.59</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419.51</v>
      </c>
      <c r="F15" s="52">
        <f>F7</f>
        <v>4</v>
      </c>
      <c r="G15" s="49">
        <f>G7</f>
        <v>1.5</v>
      </c>
      <c r="H15" s="47">
        <f t="shared" ref="H15:H22" si="0">G15*F15*E15*D15</f>
        <v>2517.06</v>
      </c>
      <c r="I15" s="53"/>
    </row>
    <row r="16" spans="1:9" x14ac:dyDescent="0.25">
      <c r="A16" s="43"/>
      <c r="B16" s="43" t="s">
        <v>57</v>
      </c>
      <c r="C16" s="44" t="s">
        <v>14</v>
      </c>
      <c r="D16" s="44">
        <v>1</v>
      </c>
      <c r="E16" s="48">
        <f t="shared" ref="E16:E22" si="1">$E$7</f>
        <v>419.51</v>
      </c>
      <c r="F16" s="52">
        <f t="shared" ref="F16:F22" si="2">F15-0.5</f>
        <v>3.5</v>
      </c>
      <c r="G16" s="54">
        <v>1</v>
      </c>
      <c r="H16" s="47">
        <f t="shared" si="0"/>
        <v>1468.29</v>
      </c>
    </row>
    <row r="17" spans="1:11" x14ac:dyDescent="0.25">
      <c r="A17" s="43"/>
      <c r="B17" s="43" t="s">
        <v>58</v>
      </c>
      <c r="C17" s="44" t="s">
        <v>14</v>
      </c>
      <c r="D17" s="44">
        <v>1</v>
      </c>
      <c r="E17" s="48">
        <f t="shared" si="1"/>
        <v>419.51</v>
      </c>
      <c r="F17" s="52">
        <f t="shared" si="2"/>
        <v>3</v>
      </c>
      <c r="G17" s="54">
        <v>1</v>
      </c>
      <c r="H17" s="47">
        <f t="shared" si="0"/>
        <v>1258.53</v>
      </c>
    </row>
    <row r="18" spans="1:11" x14ac:dyDescent="0.25">
      <c r="A18" s="43"/>
      <c r="B18" s="43" t="s">
        <v>59</v>
      </c>
      <c r="C18" s="44" t="s">
        <v>14</v>
      </c>
      <c r="D18" s="44">
        <v>1</v>
      </c>
      <c r="E18" s="48">
        <f t="shared" si="1"/>
        <v>419.51</v>
      </c>
      <c r="F18" s="52">
        <f t="shared" si="2"/>
        <v>2.5</v>
      </c>
      <c r="G18" s="54">
        <v>1</v>
      </c>
      <c r="H18" s="47">
        <f t="shared" si="0"/>
        <v>1048.78</v>
      </c>
    </row>
    <row r="19" spans="1:11" x14ac:dyDescent="0.25">
      <c r="A19" s="43"/>
      <c r="B19" s="43" t="s">
        <v>60</v>
      </c>
      <c r="C19" s="44" t="s">
        <v>14</v>
      </c>
      <c r="D19" s="44">
        <v>1</v>
      </c>
      <c r="E19" s="48">
        <f t="shared" si="1"/>
        <v>419.51</v>
      </c>
      <c r="F19" s="52">
        <f t="shared" si="2"/>
        <v>2</v>
      </c>
      <c r="G19" s="54">
        <v>1</v>
      </c>
      <c r="H19" s="47">
        <f t="shared" si="0"/>
        <v>839.02</v>
      </c>
      <c r="I19" s="55" t="s">
        <v>61</v>
      </c>
      <c r="J19" s="56">
        <f>SUM(G16:G21)</f>
        <v>6</v>
      </c>
    </row>
    <row r="20" spans="1:11" x14ac:dyDescent="0.25">
      <c r="A20" s="43"/>
      <c r="B20" s="43" t="s">
        <v>62</v>
      </c>
      <c r="C20" s="44" t="s">
        <v>14</v>
      </c>
      <c r="D20" s="44">
        <v>1</v>
      </c>
      <c r="E20" s="48">
        <f t="shared" si="1"/>
        <v>419.51</v>
      </c>
      <c r="F20" s="52">
        <f t="shared" si="2"/>
        <v>1.5</v>
      </c>
      <c r="G20" s="54">
        <v>1</v>
      </c>
      <c r="H20" s="47">
        <f t="shared" si="0"/>
        <v>629.27</v>
      </c>
    </row>
    <row r="21" spans="1:11" x14ac:dyDescent="0.25">
      <c r="A21" s="43"/>
      <c r="B21" s="43" t="s">
        <v>63</v>
      </c>
      <c r="C21" s="44" t="s">
        <v>64</v>
      </c>
      <c r="D21" s="44">
        <v>1</v>
      </c>
      <c r="E21" s="48">
        <f t="shared" si="1"/>
        <v>419.51</v>
      </c>
      <c r="F21" s="52">
        <f>F20-0.5</f>
        <v>1</v>
      </c>
      <c r="G21" s="54">
        <v>1</v>
      </c>
      <c r="H21" s="47">
        <f t="shared" si="0"/>
        <v>419.51</v>
      </c>
    </row>
    <row r="22" spans="1:11" hidden="1" x14ac:dyDescent="0.25">
      <c r="A22" s="43"/>
      <c r="B22" s="43" t="s">
        <v>65</v>
      </c>
      <c r="C22" s="44" t="s">
        <v>66</v>
      </c>
      <c r="D22" s="44">
        <v>1</v>
      </c>
      <c r="E22" s="48">
        <f t="shared" si="1"/>
        <v>419.51</v>
      </c>
      <c r="F22" s="52">
        <f t="shared" si="2"/>
        <v>0.5</v>
      </c>
      <c r="G22" s="54">
        <v>1.5</v>
      </c>
      <c r="H22" s="47">
        <f t="shared" si="0"/>
        <v>314.63</v>
      </c>
      <c r="K22" s="56"/>
    </row>
    <row r="23" spans="1:11" x14ac:dyDescent="0.25">
      <c r="A23" s="43"/>
      <c r="B23" s="211" t="s">
        <v>43</v>
      </c>
      <c r="C23" s="211"/>
      <c r="D23" s="211"/>
      <c r="E23" s="211"/>
      <c r="F23" s="211"/>
      <c r="G23" s="211"/>
      <c r="H23" s="51">
        <f>SUM(H15:H21)</f>
        <v>8180.46</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419.51</v>
      </c>
      <c r="F25" s="21">
        <f>F8</f>
        <v>6</v>
      </c>
      <c r="G25" s="20"/>
      <c r="H25" s="22">
        <f t="shared" ref="H25:H51" si="3">F25*E25*D25</f>
        <v>5034</v>
      </c>
    </row>
    <row r="26" spans="1:11" ht="13.2" customHeight="1" x14ac:dyDescent="0.25">
      <c r="A26" s="42"/>
      <c r="B26" s="8" t="s">
        <v>45</v>
      </c>
      <c r="C26" s="20"/>
      <c r="D26" s="60">
        <f>(F8/3)*2</f>
        <v>4</v>
      </c>
      <c r="E26" s="59">
        <f>$E$7</f>
        <v>419.51</v>
      </c>
      <c r="F26" s="21">
        <f>G7</f>
        <v>1.5</v>
      </c>
      <c r="G26" s="20"/>
      <c r="H26" s="22">
        <f t="shared" si="3"/>
        <v>2517</v>
      </c>
    </row>
    <row r="27" spans="1:11" ht="13.2" customHeight="1" x14ac:dyDescent="0.25">
      <c r="A27" s="42"/>
      <c r="B27" s="8" t="s">
        <v>46</v>
      </c>
      <c r="C27" s="20"/>
      <c r="D27" s="22">
        <f>(E26/3)*2</f>
        <v>280</v>
      </c>
      <c r="E27" s="21">
        <f>F8</f>
        <v>6</v>
      </c>
      <c r="F27" s="21">
        <f>G7</f>
        <v>1.5</v>
      </c>
      <c r="G27" s="20"/>
      <c r="H27" s="22">
        <f t="shared" si="3"/>
        <v>2520</v>
      </c>
      <c r="I27" s="61"/>
    </row>
    <row r="28" spans="1:11" ht="13.2" customHeight="1" x14ac:dyDescent="0.25">
      <c r="A28" s="42"/>
      <c r="B28" s="57" t="s">
        <v>68</v>
      </c>
      <c r="C28" s="20" t="s">
        <v>20</v>
      </c>
      <c r="D28" s="58">
        <v>2</v>
      </c>
      <c r="E28" s="59">
        <f>E15</f>
        <v>419.51</v>
      </c>
      <c r="F28" s="21">
        <f>F15</f>
        <v>4</v>
      </c>
      <c r="G28" s="20"/>
      <c r="H28" s="22">
        <f t="shared" si="3"/>
        <v>3356</v>
      </c>
    </row>
    <row r="29" spans="1:11" ht="13.2" customHeight="1" x14ac:dyDescent="0.25">
      <c r="A29" s="42"/>
      <c r="B29" s="8" t="s">
        <v>69</v>
      </c>
      <c r="C29" s="20"/>
      <c r="D29" s="58">
        <v>2</v>
      </c>
      <c r="E29" s="59">
        <f>E28</f>
        <v>419.51</v>
      </c>
      <c r="F29" s="21">
        <f>G15</f>
        <v>1.5</v>
      </c>
      <c r="G29" s="20"/>
      <c r="H29" s="22">
        <f t="shared" si="3"/>
        <v>1259</v>
      </c>
    </row>
    <row r="30" spans="1:11" ht="13.2" customHeight="1" x14ac:dyDescent="0.25">
      <c r="A30" s="42"/>
      <c r="B30" s="8" t="s">
        <v>70</v>
      </c>
      <c r="C30" s="20"/>
      <c r="D30" s="22">
        <f>(E29/3)*2</f>
        <v>280</v>
      </c>
      <c r="E30" s="21">
        <f>F15</f>
        <v>4</v>
      </c>
      <c r="F30" s="21">
        <f>G15</f>
        <v>1.5</v>
      </c>
      <c r="G30" s="20"/>
      <c r="H30" s="22">
        <f t="shared" si="3"/>
        <v>1680</v>
      </c>
    </row>
    <row r="31" spans="1:11" ht="13.2" customHeight="1" x14ac:dyDescent="0.25">
      <c r="A31" s="42"/>
      <c r="B31" s="62" t="s">
        <v>71</v>
      </c>
      <c r="C31" s="44" t="s">
        <v>20</v>
      </c>
      <c r="D31" s="58">
        <v>2</v>
      </c>
      <c r="E31" s="59">
        <f>E16</f>
        <v>419.51</v>
      </c>
      <c r="F31" s="21">
        <f>F16</f>
        <v>3.5</v>
      </c>
      <c r="G31" s="20"/>
      <c r="H31" s="22">
        <f t="shared" si="3"/>
        <v>2937</v>
      </c>
    </row>
    <row r="32" spans="1:11" ht="13.2" customHeight="1" x14ac:dyDescent="0.25">
      <c r="A32" s="42"/>
      <c r="B32" s="43" t="s">
        <v>72</v>
      </c>
      <c r="C32" s="44"/>
      <c r="D32" s="58">
        <v>2</v>
      </c>
      <c r="E32" s="63">
        <f>E31</f>
        <v>419.51</v>
      </c>
      <c r="F32" s="20">
        <f>G16</f>
        <v>1</v>
      </c>
      <c r="G32" s="20"/>
      <c r="H32" s="22">
        <f t="shared" si="3"/>
        <v>839</v>
      </c>
    </row>
    <row r="33" spans="1:8" ht="13.2" customHeight="1" x14ac:dyDescent="0.25">
      <c r="A33" s="42"/>
      <c r="B33" s="43" t="s">
        <v>73</v>
      </c>
      <c r="C33" s="44"/>
      <c r="D33" s="64">
        <f>(E32/3)*2</f>
        <v>280</v>
      </c>
      <c r="E33" s="21">
        <f>F16</f>
        <v>3.5</v>
      </c>
      <c r="F33" s="20">
        <f>G16</f>
        <v>1</v>
      </c>
      <c r="G33" s="20"/>
      <c r="H33" s="22">
        <f t="shared" si="3"/>
        <v>980</v>
      </c>
    </row>
    <row r="34" spans="1:8" ht="13.2" customHeight="1" x14ac:dyDescent="0.25">
      <c r="A34" s="42"/>
      <c r="B34" s="62" t="s">
        <v>74</v>
      </c>
      <c r="C34" s="44" t="s">
        <v>20</v>
      </c>
      <c r="D34" s="58">
        <v>2</v>
      </c>
      <c r="E34" s="59">
        <f>E17</f>
        <v>419.51</v>
      </c>
      <c r="F34" s="21">
        <f>F17</f>
        <v>3</v>
      </c>
      <c r="G34" s="20"/>
      <c r="H34" s="22">
        <f t="shared" si="3"/>
        <v>2517</v>
      </c>
    </row>
    <row r="35" spans="1:8" ht="13.2" customHeight="1" x14ac:dyDescent="0.25">
      <c r="A35" s="42"/>
      <c r="B35" s="43" t="s">
        <v>75</v>
      </c>
      <c r="C35" s="44"/>
      <c r="D35" s="58">
        <v>2</v>
      </c>
      <c r="E35" s="59">
        <f>E34</f>
        <v>419.51</v>
      </c>
      <c r="F35" s="20">
        <f>G17</f>
        <v>1</v>
      </c>
      <c r="G35" s="20"/>
      <c r="H35" s="22">
        <f t="shared" si="3"/>
        <v>839</v>
      </c>
    </row>
    <row r="36" spans="1:8" ht="13.2" customHeight="1" x14ac:dyDescent="0.25">
      <c r="A36" s="42"/>
      <c r="B36" s="43" t="s">
        <v>76</v>
      </c>
      <c r="C36" s="44"/>
      <c r="D36" s="22">
        <f>(E35/3)*2</f>
        <v>280</v>
      </c>
      <c r="E36" s="21">
        <f>F17</f>
        <v>3</v>
      </c>
      <c r="F36" s="20">
        <f>F35</f>
        <v>1</v>
      </c>
      <c r="G36" s="20"/>
      <c r="H36" s="22">
        <f t="shared" si="3"/>
        <v>840</v>
      </c>
    </row>
    <row r="37" spans="1:8" ht="13.2" customHeight="1" x14ac:dyDescent="0.25">
      <c r="A37" s="42"/>
      <c r="B37" s="62" t="s">
        <v>77</v>
      </c>
      <c r="C37" s="44" t="s">
        <v>20</v>
      </c>
      <c r="D37" s="58">
        <v>2</v>
      </c>
      <c r="E37" s="59">
        <f>E18</f>
        <v>419.51</v>
      </c>
      <c r="F37" s="21">
        <f>F18</f>
        <v>2.5</v>
      </c>
      <c r="G37" s="20"/>
      <c r="H37" s="22">
        <f t="shared" si="3"/>
        <v>2098</v>
      </c>
    </row>
    <row r="38" spans="1:8" ht="13.2" customHeight="1" x14ac:dyDescent="0.25">
      <c r="A38" s="42"/>
      <c r="B38" s="43" t="s">
        <v>78</v>
      </c>
      <c r="C38" s="44"/>
      <c r="D38" s="58">
        <v>2</v>
      </c>
      <c r="E38" s="59">
        <f>E37</f>
        <v>419.51</v>
      </c>
      <c r="F38" s="20">
        <f>G18</f>
        <v>1</v>
      </c>
      <c r="G38" s="20"/>
      <c r="H38" s="22">
        <f t="shared" si="3"/>
        <v>839</v>
      </c>
    </row>
    <row r="39" spans="1:8" ht="13.2" customHeight="1" x14ac:dyDescent="0.25">
      <c r="A39" s="42"/>
      <c r="B39" s="43" t="s">
        <v>79</v>
      </c>
      <c r="C39" s="44"/>
      <c r="D39" s="22">
        <f>(E38/3)*2</f>
        <v>280</v>
      </c>
      <c r="E39" s="21">
        <f>F18</f>
        <v>2.5</v>
      </c>
      <c r="F39" s="20">
        <f>F38</f>
        <v>1</v>
      </c>
      <c r="G39" s="20"/>
      <c r="H39" s="22">
        <f t="shared" si="3"/>
        <v>700</v>
      </c>
    </row>
    <row r="40" spans="1:8" ht="13.2" customHeight="1" x14ac:dyDescent="0.25">
      <c r="A40" s="42"/>
      <c r="B40" s="62" t="s">
        <v>80</v>
      </c>
      <c r="C40" s="44" t="s">
        <v>20</v>
      </c>
      <c r="D40" s="58">
        <v>2</v>
      </c>
      <c r="E40" s="59">
        <f>E19</f>
        <v>419.51</v>
      </c>
      <c r="F40" s="21">
        <f>F19</f>
        <v>2</v>
      </c>
      <c r="G40" s="20"/>
      <c r="H40" s="22">
        <f t="shared" si="3"/>
        <v>1678</v>
      </c>
    </row>
    <row r="41" spans="1:8" ht="13.2" customHeight="1" x14ac:dyDescent="0.25">
      <c r="A41" s="42"/>
      <c r="B41" s="43" t="s">
        <v>81</v>
      </c>
      <c r="C41" s="44"/>
      <c r="D41" s="58">
        <v>2</v>
      </c>
      <c r="E41" s="59">
        <f>E40</f>
        <v>419.51</v>
      </c>
      <c r="F41" s="20">
        <f>G19</f>
        <v>1</v>
      </c>
      <c r="G41" s="20"/>
      <c r="H41" s="22">
        <f t="shared" si="3"/>
        <v>839</v>
      </c>
    </row>
    <row r="42" spans="1:8" ht="14.4" customHeight="1" x14ac:dyDescent="0.25">
      <c r="A42" s="42"/>
      <c r="B42" s="43" t="s">
        <v>82</v>
      </c>
      <c r="C42" s="44"/>
      <c r="D42" s="22">
        <f>(E41/3)*2</f>
        <v>280</v>
      </c>
      <c r="E42" s="21">
        <f>F19</f>
        <v>2</v>
      </c>
      <c r="F42" s="20">
        <f>F41</f>
        <v>1</v>
      </c>
      <c r="G42" s="20"/>
      <c r="H42" s="22">
        <f t="shared" si="3"/>
        <v>560</v>
      </c>
    </row>
    <row r="43" spans="1:8" ht="15.6" customHeight="1" x14ac:dyDescent="0.25">
      <c r="A43" s="42"/>
      <c r="B43" s="62" t="s">
        <v>83</v>
      </c>
      <c r="C43" s="44" t="s">
        <v>20</v>
      </c>
      <c r="D43" s="58">
        <v>2</v>
      </c>
      <c r="E43" s="59">
        <f>E20</f>
        <v>419.51</v>
      </c>
      <c r="F43" s="21">
        <f>F20</f>
        <v>1.5</v>
      </c>
      <c r="G43" s="20"/>
      <c r="H43" s="22">
        <f t="shared" si="3"/>
        <v>1259</v>
      </c>
    </row>
    <row r="44" spans="1:8" x14ac:dyDescent="0.25">
      <c r="A44" s="43"/>
      <c r="B44" s="43" t="s">
        <v>84</v>
      </c>
      <c r="C44" s="44"/>
      <c r="D44" s="58">
        <v>2</v>
      </c>
      <c r="E44" s="59">
        <f>E43</f>
        <v>419.51</v>
      </c>
      <c r="F44" s="20">
        <f>G20</f>
        <v>1</v>
      </c>
      <c r="G44" s="20"/>
      <c r="H44" s="22">
        <f t="shared" si="3"/>
        <v>839</v>
      </c>
    </row>
    <row r="45" spans="1:8" x14ac:dyDescent="0.25">
      <c r="A45" s="43"/>
      <c r="B45" s="43" t="s">
        <v>85</v>
      </c>
      <c r="C45" s="44"/>
      <c r="D45" s="22">
        <f>(E44/3)*2</f>
        <v>280</v>
      </c>
      <c r="E45" s="21">
        <f>F20</f>
        <v>1.5</v>
      </c>
      <c r="F45" s="20">
        <f>F44</f>
        <v>1</v>
      </c>
      <c r="G45" s="20"/>
      <c r="H45" s="22">
        <f t="shared" si="3"/>
        <v>420</v>
      </c>
    </row>
    <row r="46" spans="1:8" x14ac:dyDescent="0.25">
      <c r="A46" s="43"/>
      <c r="B46" s="62" t="s">
        <v>86</v>
      </c>
      <c r="C46" s="44" t="s">
        <v>20</v>
      </c>
      <c r="D46" s="58">
        <v>2</v>
      </c>
      <c r="E46" s="59">
        <f>E21</f>
        <v>419.51</v>
      </c>
      <c r="F46" s="21">
        <f>F21</f>
        <v>1</v>
      </c>
      <c r="G46" s="20"/>
      <c r="H46" s="22">
        <f t="shared" si="3"/>
        <v>839</v>
      </c>
    </row>
    <row r="47" spans="1:8" x14ac:dyDescent="0.25">
      <c r="A47" s="43"/>
      <c r="B47" s="43" t="s">
        <v>87</v>
      </c>
      <c r="C47" s="44"/>
      <c r="D47" s="58">
        <v>2</v>
      </c>
      <c r="E47" s="59">
        <f>E46</f>
        <v>419.51</v>
      </c>
      <c r="F47" s="20">
        <f>G21</f>
        <v>1</v>
      </c>
      <c r="G47" s="20"/>
      <c r="H47" s="22">
        <f t="shared" si="3"/>
        <v>839</v>
      </c>
    </row>
    <row r="48" spans="1:8" x14ac:dyDescent="0.25">
      <c r="A48" s="43"/>
      <c r="B48" s="43" t="s">
        <v>88</v>
      </c>
      <c r="C48" s="44"/>
      <c r="D48" s="22">
        <f>(E47/3)*2</f>
        <v>280</v>
      </c>
      <c r="E48" s="21">
        <f>F21</f>
        <v>1</v>
      </c>
      <c r="F48" s="20">
        <f>F47</f>
        <v>1</v>
      </c>
      <c r="G48" s="20"/>
      <c r="H48" s="22">
        <f t="shared" si="3"/>
        <v>280</v>
      </c>
    </row>
    <row r="49" spans="1:9" hidden="1" x14ac:dyDescent="0.25">
      <c r="A49" s="43"/>
      <c r="B49" s="62" t="s">
        <v>89</v>
      </c>
      <c r="C49" s="44" t="s">
        <v>20</v>
      </c>
      <c r="D49" s="58">
        <v>2</v>
      </c>
      <c r="E49" s="59">
        <f>E22</f>
        <v>419.51</v>
      </c>
      <c r="F49" s="21">
        <f>F22</f>
        <v>0.5</v>
      </c>
      <c r="G49" s="20"/>
      <c r="H49" s="22">
        <f t="shared" si="3"/>
        <v>420</v>
      </c>
    </row>
    <row r="50" spans="1:9" hidden="1" x14ac:dyDescent="0.25">
      <c r="A50" s="43"/>
      <c r="B50" s="43" t="s">
        <v>90</v>
      </c>
      <c r="C50" s="44"/>
      <c r="D50" s="58">
        <v>2</v>
      </c>
      <c r="E50" s="59">
        <f>E49</f>
        <v>419.51</v>
      </c>
      <c r="F50" s="20">
        <f>G22</f>
        <v>1.5</v>
      </c>
      <c r="G50" s="20"/>
      <c r="H50" s="22">
        <f t="shared" si="3"/>
        <v>1259</v>
      </c>
    </row>
    <row r="51" spans="1:9" hidden="1" x14ac:dyDescent="0.25">
      <c r="A51" s="43"/>
      <c r="B51" s="43" t="s">
        <v>91</v>
      </c>
      <c r="C51" s="44"/>
      <c r="D51" s="22">
        <f>(E50/3)*2</f>
        <v>280</v>
      </c>
      <c r="E51" s="21">
        <f>F22</f>
        <v>0.5</v>
      </c>
      <c r="F51" s="20">
        <f>F50</f>
        <v>1.5</v>
      </c>
      <c r="G51" s="20"/>
      <c r="H51" s="22">
        <f t="shared" si="3"/>
        <v>210</v>
      </c>
    </row>
    <row r="52" spans="1:9" x14ac:dyDescent="0.25">
      <c r="A52" s="43"/>
      <c r="B52" s="211" t="s">
        <v>43</v>
      </c>
      <c r="C52" s="211"/>
      <c r="D52" s="211"/>
      <c r="E52" s="211"/>
      <c r="F52" s="211"/>
      <c r="G52" s="211"/>
      <c r="H52" s="51">
        <f>SUM(H25:H48)</f>
        <v>36508</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419.51</v>
      </c>
      <c r="F54" s="43">
        <v>1</v>
      </c>
      <c r="G54" s="43">
        <v>0.1</v>
      </c>
      <c r="H54" s="47">
        <f>G54*F54*E54*D54</f>
        <v>41.95</v>
      </c>
    </row>
    <row r="55" spans="1:9" x14ac:dyDescent="0.25">
      <c r="A55" s="43"/>
      <c r="B55" s="211" t="s">
        <v>43</v>
      </c>
      <c r="C55" s="211"/>
      <c r="D55" s="211"/>
      <c r="E55" s="211"/>
      <c r="F55" s="211"/>
      <c r="G55" s="211"/>
      <c r="H55" s="51">
        <f>SUM(H54)</f>
        <v>41.95</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419.51</v>
      </c>
      <c r="F57" s="43"/>
      <c r="G57" s="43"/>
      <c r="H57" s="47">
        <f>H10*0.6</f>
        <v>9535.59</v>
      </c>
    </row>
    <row r="58" spans="1:9" x14ac:dyDescent="0.25">
      <c r="A58" s="43"/>
      <c r="B58" s="211" t="s">
        <v>43</v>
      </c>
      <c r="C58" s="211"/>
      <c r="D58" s="211"/>
      <c r="E58" s="211"/>
      <c r="F58" s="211"/>
      <c r="G58" s="211"/>
      <c r="H58" s="51">
        <f>SUM(H57)</f>
        <v>9535.59</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419.51</v>
      </c>
      <c r="F60" s="69">
        <f>J19</f>
        <v>6</v>
      </c>
      <c r="G60" s="69">
        <v>5</v>
      </c>
      <c r="H60" s="47">
        <f>G60*F60*E60*D60</f>
        <v>12585.3</v>
      </c>
      <c r="I60">
        <f>F60*G60</f>
        <v>30</v>
      </c>
    </row>
    <row r="61" spans="1:9" x14ac:dyDescent="0.25">
      <c r="A61" s="43"/>
      <c r="B61" s="211" t="s">
        <v>43</v>
      </c>
      <c r="C61" s="211"/>
      <c r="D61" s="211"/>
      <c r="E61" s="211"/>
      <c r="F61" s="211"/>
      <c r="G61" s="211"/>
      <c r="H61" s="51">
        <f>SUM(H60)</f>
        <v>12585.3</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5">
    <tabColor theme="9" tint="0.59999389629810485"/>
  </sheetPr>
  <dimension ref="A1:K61"/>
  <sheetViews>
    <sheetView view="pageBreakPreview" topLeftCell="A47" zoomScale="140" zoomScaleNormal="100" zoomScaleSheetLayoutView="140" workbookViewId="0">
      <selection activeCell="I58" sqref="I58"/>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'10 BOQ Dedawar'!A1:H1</f>
        <v>EFAP-KPID- CW-14: Repair and Rehabilitation of and Flood Protection Structures, Swat. Swat Irrigation Division-I</v>
      </c>
      <c r="B1" s="212"/>
      <c r="C1" s="212"/>
      <c r="D1" s="212"/>
      <c r="E1" s="212"/>
      <c r="F1" s="212"/>
      <c r="G1" s="212"/>
      <c r="H1" s="212"/>
    </row>
    <row r="2" spans="1:9" ht="23.25" customHeight="1" x14ac:dyDescent="0.25">
      <c r="A2" s="213" t="str">
        <f>'10 BOQ Dedawar'!A2:H2</f>
        <v>1. Rehabilitation  of flood protection works along  right bank of Swat river at  villages Parrai,Dedawar,Zarakhela and adjoining area District Swat.</v>
      </c>
      <c r="B2" s="213"/>
      <c r="C2" s="213"/>
      <c r="D2" s="213"/>
      <c r="E2" s="213"/>
      <c r="F2" s="213"/>
      <c r="G2" s="213"/>
      <c r="H2" s="213"/>
    </row>
    <row r="3" spans="1:9" ht="17.25" customHeight="1" x14ac:dyDescent="0.25">
      <c r="A3" s="214" t="str">
        <f>'10 BOQ Dedawar'!A3:H3</f>
        <v>Bill NO. 10 :Rehabilitation of Flood Protection Structure at  village Dedawar, Zarakhela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Swat-I'!$J$18</f>
        <v>158.56</v>
      </c>
      <c r="F7" s="46">
        <f>'[17]Table Swat-I'!$E$57</f>
        <v>4</v>
      </c>
      <c r="G7" s="46">
        <f>'[17]Table Swat-I'!$G$57</f>
        <v>1.5</v>
      </c>
      <c r="H7" s="47">
        <f>G7*F7*E7*D7</f>
        <v>951.36</v>
      </c>
    </row>
    <row r="8" spans="1:9" x14ac:dyDescent="0.25">
      <c r="A8" s="43"/>
      <c r="B8" s="43" t="s">
        <v>41</v>
      </c>
      <c r="C8" s="44" t="s">
        <v>14</v>
      </c>
      <c r="D8" s="44">
        <v>1</v>
      </c>
      <c r="E8" s="48">
        <f>E7</f>
        <v>158.56</v>
      </c>
      <c r="F8" s="46">
        <f>'[17]Table Swat-I'!$F$57</f>
        <v>6</v>
      </c>
      <c r="G8" s="49">
        <f>G7</f>
        <v>1.5</v>
      </c>
      <c r="H8" s="47">
        <f>G8*F8*E8*D8</f>
        <v>1427.04</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11978.4</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158.56</v>
      </c>
      <c r="F12" s="49">
        <f>F8</f>
        <v>6</v>
      </c>
      <c r="G12" s="49">
        <f>G8</f>
        <v>1.5</v>
      </c>
      <c r="H12" s="47">
        <f>G12*F12*E12*D12</f>
        <v>1427.04</v>
      </c>
    </row>
    <row r="13" spans="1:9" x14ac:dyDescent="0.25">
      <c r="A13" s="43"/>
      <c r="B13" s="211" t="s">
        <v>43</v>
      </c>
      <c r="C13" s="211"/>
      <c r="D13" s="211"/>
      <c r="E13" s="211"/>
      <c r="F13" s="211"/>
      <c r="G13" s="211"/>
      <c r="H13" s="51">
        <f>SUM(H12)</f>
        <v>1427.04</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158.56</v>
      </c>
      <c r="F15" s="52">
        <f>F7</f>
        <v>4</v>
      </c>
      <c r="G15" s="49">
        <f>G7</f>
        <v>1.5</v>
      </c>
      <c r="H15" s="47">
        <f t="shared" ref="H15:H22" si="0">G15*F15*E15*D15</f>
        <v>951.36</v>
      </c>
      <c r="I15" s="53"/>
    </row>
    <row r="16" spans="1:9" x14ac:dyDescent="0.25">
      <c r="A16" s="43"/>
      <c r="B16" s="43" t="s">
        <v>57</v>
      </c>
      <c r="C16" s="44" t="s">
        <v>14</v>
      </c>
      <c r="D16" s="44">
        <v>1</v>
      </c>
      <c r="E16" s="48">
        <f t="shared" ref="E16:E22" si="1">$E$7</f>
        <v>158.56</v>
      </c>
      <c r="F16" s="52">
        <f t="shared" ref="F16:F22" si="2">F15-0.5</f>
        <v>3.5</v>
      </c>
      <c r="G16" s="54">
        <v>1</v>
      </c>
      <c r="H16" s="47">
        <f t="shared" si="0"/>
        <v>554.96</v>
      </c>
    </row>
    <row r="17" spans="1:11" x14ac:dyDescent="0.25">
      <c r="A17" s="43"/>
      <c r="B17" s="43" t="s">
        <v>58</v>
      </c>
      <c r="C17" s="44" t="s">
        <v>14</v>
      </c>
      <c r="D17" s="44">
        <v>1</v>
      </c>
      <c r="E17" s="48">
        <f t="shared" si="1"/>
        <v>158.56</v>
      </c>
      <c r="F17" s="52">
        <f t="shared" si="2"/>
        <v>3</v>
      </c>
      <c r="G17" s="54">
        <v>1</v>
      </c>
      <c r="H17" s="47">
        <f t="shared" si="0"/>
        <v>475.68</v>
      </c>
    </row>
    <row r="18" spans="1:11" x14ac:dyDescent="0.25">
      <c r="A18" s="43"/>
      <c r="B18" s="43" t="s">
        <v>59</v>
      </c>
      <c r="C18" s="44" t="s">
        <v>14</v>
      </c>
      <c r="D18" s="44">
        <v>1</v>
      </c>
      <c r="E18" s="48">
        <f t="shared" si="1"/>
        <v>158.56</v>
      </c>
      <c r="F18" s="52">
        <f t="shared" si="2"/>
        <v>2.5</v>
      </c>
      <c r="G18" s="54">
        <v>1</v>
      </c>
      <c r="H18" s="47">
        <f t="shared" si="0"/>
        <v>396.4</v>
      </c>
    </row>
    <row r="19" spans="1:11" x14ac:dyDescent="0.25">
      <c r="A19" s="43"/>
      <c r="B19" s="43" t="s">
        <v>60</v>
      </c>
      <c r="C19" s="44" t="s">
        <v>14</v>
      </c>
      <c r="D19" s="44">
        <v>1</v>
      </c>
      <c r="E19" s="48">
        <f t="shared" si="1"/>
        <v>158.56</v>
      </c>
      <c r="F19" s="52">
        <f t="shared" si="2"/>
        <v>2</v>
      </c>
      <c r="G19" s="54">
        <v>1</v>
      </c>
      <c r="H19" s="47">
        <f t="shared" si="0"/>
        <v>317.12</v>
      </c>
      <c r="I19" s="55" t="s">
        <v>61</v>
      </c>
      <c r="J19" s="56">
        <f>SUM(G16:G21)</f>
        <v>6</v>
      </c>
    </row>
    <row r="20" spans="1:11" x14ac:dyDescent="0.25">
      <c r="A20" s="43"/>
      <c r="B20" s="43" t="s">
        <v>62</v>
      </c>
      <c r="C20" s="44" t="s">
        <v>14</v>
      </c>
      <c r="D20" s="44">
        <v>1</v>
      </c>
      <c r="E20" s="48">
        <f t="shared" si="1"/>
        <v>158.56</v>
      </c>
      <c r="F20" s="52">
        <f t="shared" si="2"/>
        <v>1.5</v>
      </c>
      <c r="G20" s="54">
        <v>1</v>
      </c>
      <c r="H20" s="47">
        <f t="shared" si="0"/>
        <v>237.84</v>
      </c>
    </row>
    <row r="21" spans="1:11" x14ac:dyDescent="0.25">
      <c r="A21" s="43"/>
      <c r="B21" s="43" t="s">
        <v>63</v>
      </c>
      <c r="C21" s="44" t="s">
        <v>64</v>
      </c>
      <c r="D21" s="44">
        <v>1</v>
      </c>
      <c r="E21" s="48">
        <f t="shared" si="1"/>
        <v>158.56</v>
      </c>
      <c r="F21" s="52">
        <f>F20-0.5</f>
        <v>1</v>
      </c>
      <c r="G21" s="54">
        <v>1</v>
      </c>
      <c r="H21" s="47">
        <f t="shared" si="0"/>
        <v>158.56</v>
      </c>
    </row>
    <row r="22" spans="1:11" hidden="1" x14ac:dyDescent="0.25">
      <c r="A22" s="43"/>
      <c r="B22" s="43" t="s">
        <v>65</v>
      </c>
      <c r="C22" s="44" t="s">
        <v>66</v>
      </c>
      <c r="D22" s="44">
        <v>1</v>
      </c>
      <c r="E22" s="48">
        <f t="shared" si="1"/>
        <v>158.56</v>
      </c>
      <c r="F22" s="52">
        <f t="shared" si="2"/>
        <v>0.5</v>
      </c>
      <c r="G22" s="54">
        <v>1.5</v>
      </c>
      <c r="H22" s="47">
        <f t="shared" si="0"/>
        <v>118.92</v>
      </c>
      <c r="K22" s="56"/>
    </row>
    <row r="23" spans="1:11" x14ac:dyDescent="0.25">
      <c r="A23" s="43"/>
      <c r="B23" s="211" t="s">
        <v>43</v>
      </c>
      <c r="C23" s="211"/>
      <c r="D23" s="211"/>
      <c r="E23" s="211"/>
      <c r="F23" s="211"/>
      <c r="G23" s="211"/>
      <c r="H23" s="51">
        <f>SUM(H15:H20)</f>
        <v>2933.36</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158.56</v>
      </c>
      <c r="F25" s="21">
        <f>F8</f>
        <v>6</v>
      </c>
      <c r="G25" s="20"/>
      <c r="H25" s="22">
        <f t="shared" ref="H25:H51" si="3">F25*E25*D25</f>
        <v>1903</v>
      </c>
    </row>
    <row r="26" spans="1:11" ht="13.2" customHeight="1" x14ac:dyDescent="0.25">
      <c r="A26" s="42"/>
      <c r="B26" s="8" t="s">
        <v>45</v>
      </c>
      <c r="C26" s="20"/>
      <c r="D26" s="60">
        <f>(F8/3)*2</f>
        <v>4</v>
      </c>
      <c r="E26" s="59">
        <f>$E$7</f>
        <v>158.56</v>
      </c>
      <c r="F26" s="21">
        <f>G7</f>
        <v>1.5</v>
      </c>
      <c r="G26" s="20"/>
      <c r="H26" s="22">
        <f t="shared" si="3"/>
        <v>951</v>
      </c>
    </row>
    <row r="27" spans="1:11" ht="13.2" customHeight="1" x14ac:dyDescent="0.25">
      <c r="A27" s="42"/>
      <c r="B27" s="8" t="s">
        <v>46</v>
      </c>
      <c r="C27" s="20"/>
      <c r="D27" s="22">
        <f>(E26/3)*2</f>
        <v>106</v>
      </c>
      <c r="E27" s="21">
        <f>F8</f>
        <v>6</v>
      </c>
      <c r="F27" s="21">
        <f>G7</f>
        <v>1.5</v>
      </c>
      <c r="G27" s="20"/>
      <c r="H27" s="22">
        <f t="shared" si="3"/>
        <v>954</v>
      </c>
      <c r="I27" s="61"/>
    </row>
    <row r="28" spans="1:11" ht="13.2" customHeight="1" x14ac:dyDescent="0.25">
      <c r="A28" s="42"/>
      <c r="B28" s="57" t="s">
        <v>68</v>
      </c>
      <c r="C28" s="20" t="s">
        <v>20</v>
      </c>
      <c r="D28" s="58">
        <v>2</v>
      </c>
      <c r="E28" s="59">
        <f>E15</f>
        <v>158.56</v>
      </c>
      <c r="F28" s="21">
        <f>F15</f>
        <v>4</v>
      </c>
      <c r="G28" s="20"/>
      <c r="H28" s="22">
        <f t="shared" si="3"/>
        <v>1268</v>
      </c>
    </row>
    <row r="29" spans="1:11" ht="13.2" customHeight="1" x14ac:dyDescent="0.25">
      <c r="A29" s="42"/>
      <c r="B29" s="8" t="s">
        <v>69</v>
      </c>
      <c r="C29" s="20"/>
      <c r="D29" s="58">
        <v>2</v>
      </c>
      <c r="E29" s="59">
        <f>E28</f>
        <v>158.56</v>
      </c>
      <c r="F29" s="21">
        <f>G15</f>
        <v>1.5</v>
      </c>
      <c r="G29" s="20"/>
      <c r="H29" s="22">
        <f t="shared" si="3"/>
        <v>476</v>
      </c>
    </row>
    <row r="30" spans="1:11" ht="13.2" customHeight="1" x14ac:dyDescent="0.25">
      <c r="A30" s="42"/>
      <c r="B30" s="8" t="s">
        <v>70</v>
      </c>
      <c r="C30" s="20"/>
      <c r="D30" s="22">
        <f>(E29/3)*2</f>
        <v>106</v>
      </c>
      <c r="E30" s="21">
        <f>F15</f>
        <v>4</v>
      </c>
      <c r="F30" s="21">
        <f>G15</f>
        <v>1.5</v>
      </c>
      <c r="G30" s="20"/>
      <c r="H30" s="22">
        <f t="shared" si="3"/>
        <v>636</v>
      </c>
    </row>
    <row r="31" spans="1:11" ht="13.2" customHeight="1" x14ac:dyDescent="0.25">
      <c r="A31" s="42"/>
      <c r="B31" s="62" t="s">
        <v>71</v>
      </c>
      <c r="C31" s="44" t="s">
        <v>20</v>
      </c>
      <c r="D31" s="58">
        <v>2</v>
      </c>
      <c r="E31" s="59">
        <f>E16</f>
        <v>158.56</v>
      </c>
      <c r="F31" s="21">
        <f>F16</f>
        <v>3.5</v>
      </c>
      <c r="G31" s="20"/>
      <c r="H31" s="22">
        <f t="shared" si="3"/>
        <v>1110</v>
      </c>
    </row>
    <row r="32" spans="1:11" ht="13.2" customHeight="1" x14ac:dyDescent="0.25">
      <c r="A32" s="42"/>
      <c r="B32" s="43" t="s">
        <v>72</v>
      </c>
      <c r="C32" s="44"/>
      <c r="D32" s="58">
        <v>2</v>
      </c>
      <c r="E32" s="63">
        <f>E31</f>
        <v>158.56</v>
      </c>
      <c r="F32" s="20">
        <f>G16</f>
        <v>1</v>
      </c>
      <c r="G32" s="20"/>
      <c r="H32" s="22">
        <f t="shared" si="3"/>
        <v>317</v>
      </c>
    </row>
    <row r="33" spans="1:8" ht="13.2" customHeight="1" x14ac:dyDescent="0.25">
      <c r="A33" s="42"/>
      <c r="B33" s="43" t="s">
        <v>73</v>
      </c>
      <c r="C33" s="44"/>
      <c r="D33" s="64">
        <f>(E32/3)*2</f>
        <v>106</v>
      </c>
      <c r="E33" s="21">
        <f>F16</f>
        <v>3.5</v>
      </c>
      <c r="F33" s="20">
        <f>G16</f>
        <v>1</v>
      </c>
      <c r="G33" s="20"/>
      <c r="H33" s="22">
        <f t="shared" si="3"/>
        <v>371</v>
      </c>
    </row>
    <row r="34" spans="1:8" ht="13.2" customHeight="1" x14ac:dyDescent="0.25">
      <c r="A34" s="42"/>
      <c r="B34" s="62" t="s">
        <v>74</v>
      </c>
      <c r="C34" s="44" t="s">
        <v>20</v>
      </c>
      <c r="D34" s="58">
        <v>2</v>
      </c>
      <c r="E34" s="59">
        <f>E17</f>
        <v>158.56</v>
      </c>
      <c r="F34" s="21">
        <f>F17</f>
        <v>3</v>
      </c>
      <c r="G34" s="20"/>
      <c r="H34" s="22">
        <f t="shared" si="3"/>
        <v>951</v>
      </c>
    </row>
    <row r="35" spans="1:8" ht="13.2" customHeight="1" x14ac:dyDescent="0.25">
      <c r="A35" s="42"/>
      <c r="B35" s="43" t="s">
        <v>75</v>
      </c>
      <c r="C35" s="44"/>
      <c r="D35" s="58">
        <v>2</v>
      </c>
      <c r="E35" s="59">
        <f>E34</f>
        <v>158.56</v>
      </c>
      <c r="F35" s="20">
        <f>G17</f>
        <v>1</v>
      </c>
      <c r="G35" s="20"/>
      <c r="H35" s="22">
        <f t="shared" si="3"/>
        <v>317</v>
      </c>
    </row>
    <row r="36" spans="1:8" ht="13.2" customHeight="1" x14ac:dyDescent="0.25">
      <c r="A36" s="42"/>
      <c r="B36" s="43" t="s">
        <v>76</v>
      </c>
      <c r="C36" s="44"/>
      <c r="D36" s="22">
        <f>(E35/3)*2</f>
        <v>106</v>
      </c>
      <c r="E36" s="21">
        <f>F17</f>
        <v>3</v>
      </c>
      <c r="F36" s="20">
        <f>F35</f>
        <v>1</v>
      </c>
      <c r="G36" s="20"/>
      <c r="H36" s="22">
        <f t="shared" si="3"/>
        <v>318</v>
      </c>
    </row>
    <row r="37" spans="1:8" ht="13.2" customHeight="1" x14ac:dyDescent="0.25">
      <c r="A37" s="42"/>
      <c r="B37" s="62" t="s">
        <v>77</v>
      </c>
      <c r="C37" s="44" t="s">
        <v>20</v>
      </c>
      <c r="D37" s="58">
        <v>2</v>
      </c>
      <c r="E37" s="59">
        <f>E18</f>
        <v>158.56</v>
      </c>
      <c r="F37" s="21">
        <f>F18</f>
        <v>2.5</v>
      </c>
      <c r="G37" s="20"/>
      <c r="H37" s="22">
        <f t="shared" si="3"/>
        <v>793</v>
      </c>
    </row>
    <row r="38" spans="1:8" ht="13.2" customHeight="1" x14ac:dyDescent="0.25">
      <c r="A38" s="42"/>
      <c r="B38" s="43" t="s">
        <v>78</v>
      </c>
      <c r="C38" s="44"/>
      <c r="D38" s="58">
        <v>2</v>
      </c>
      <c r="E38" s="59">
        <f>E37</f>
        <v>158.56</v>
      </c>
      <c r="F38" s="20">
        <f>G18</f>
        <v>1</v>
      </c>
      <c r="G38" s="20"/>
      <c r="H38" s="22">
        <f t="shared" si="3"/>
        <v>317</v>
      </c>
    </row>
    <row r="39" spans="1:8" ht="13.2" customHeight="1" x14ac:dyDescent="0.25">
      <c r="A39" s="42"/>
      <c r="B39" s="43" t="s">
        <v>79</v>
      </c>
      <c r="C39" s="44"/>
      <c r="D39" s="22">
        <f>(E38/3)*2</f>
        <v>106</v>
      </c>
      <c r="E39" s="21">
        <f>F18</f>
        <v>2.5</v>
      </c>
      <c r="F39" s="20">
        <f>F38</f>
        <v>1</v>
      </c>
      <c r="G39" s="20"/>
      <c r="H39" s="22">
        <f t="shared" si="3"/>
        <v>265</v>
      </c>
    </row>
    <row r="40" spans="1:8" ht="13.2" customHeight="1" x14ac:dyDescent="0.25">
      <c r="A40" s="42"/>
      <c r="B40" s="62" t="s">
        <v>80</v>
      </c>
      <c r="C40" s="44" t="s">
        <v>20</v>
      </c>
      <c r="D40" s="58">
        <v>2</v>
      </c>
      <c r="E40" s="59">
        <f>E19</f>
        <v>158.56</v>
      </c>
      <c r="F40" s="21">
        <f>F19</f>
        <v>2</v>
      </c>
      <c r="G40" s="20"/>
      <c r="H40" s="22">
        <f t="shared" si="3"/>
        <v>634</v>
      </c>
    </row>
    <row r="41" spans="1:8" ht="13.2" customHeight="1" x14ac:dyDescent="0.25">
      <c r="A41" s="42"/>
      <c r="B41" s="43" t="s">
        <v>81</v>
      </c>
      <c r="C41" s="44"/>
      <c r="D41" s="58">
        <v>2</v>
      </c>
      <c r="E41" s="59">
        <f>E40</f>
        <v>158.56</v>
      </c>
      <c r="F41" s="20">
        <f>G19</f>
        <v>1</v>
      </c>
      <c r="G41" s="20"/>
      <c r="H41" s="22">
        <f t="shared" si="3"/>
        <v>317</v>
      </c>
    </row>
    <row r="42" spans="1:8" ht="14.4" customHeight="1" x14ac:dyDescent="0.25">
      <c r="A42" s="42"/>
      <c r="B42" s="43" t="s">
        <v>82</v>
      </c>
      <c r="C42" s="44"/>
      <c r="D42" s="22">
        <f>(E41/3)*2</f>
        <v>106</v>
      </c>
      <c r="E42" s="21">
        <f>F19</f>
        <v>2</v>
      </c>
      <c r="F42" s="20">
        <f>F41</f>
        <v>1</v>
      </c>
      <c r="G42" s="20"/>
      <c r="H42" s="22">
        <f t="shared" si="3"/>
        <v>212</v>
      </c>
    </row>
    <row r="43" spans="1:8" ht="15.6" customHeight="1" x14ac:dyDescent="0.25">
      <c r="A43" s="42"/>
      <c r="B43" s="62" t="s">
        <v>83</v>
      </c>
      <c r="C43" s="44" t="s">
        <v>20</v>
      </c>
      <c r="D43" s="58">
        <v>2</v>
      </c>
      <c r="E43" s="59">
        <f>E20</f>
        <v>158.56</v>
      </c>
      <c r="F43" s="21">
        <f>F20</f>
        <v>1.5</v>
      </c>
      <c r="G43" s="20"/>
      <c r="H43" s="22">
        <f t="shared" si="3"/>
        <v>476</v>
      </c>
    </row>
    <row r="44" spans="1:8" x14ac:dyDescent="0.25">
      <c r="A44" s="43"/>
      <c r="B44" s="43" t="s">
        <v>84</v>
      </c>
      <c r="C44" s="44"/>
      <c r="D44" s="58">
        <v>2</v>
      </c>
      <c r="E44" s="59">
        <f>E43</f>
        <v>158.56</v>
      </c>
      <c r="F44" s="20">
        <f>G20</f>
        <v>1</v>
      </c>
      <c r="G44" s="20"/>
      <c r="H44" s="22">
        <f t="shared" si="3"/>
        <v>317</v>
      </c>
    </row>
    <row r="45" spans="1:8" x14ac:dyDescent="0.25">
      <c r="A45" s="43"/>
      <c r="B45" s="43" t="s">
        <v>85</v>
      </c>
      <c r="C45" s="44"/>
      <c r="D45" s="22">
        <f>(E44/3)*2</f>
        <v>106</v>
      </c>
      <c r="E45" s="21">
        <f>F20</f>
        <v>1.5</v>
      </c>
      <c r="F45" s="20">
        <f>F44</f>
        <v>1</v>
      </c>
      <c r="G45" s="20"/>
      <c r="H45" s="22">
        <f t="shared" si="3"/>
        <v>159</v>
      </c>
    </row>
    <row r="46" spans="1:8" x14ac:dyDescent="0.25">
      <c r="A46" s="43"/>
      <c r="B46" s="62" t="s">
        <v>86</v>
      </c>
      <c r="C46" s="44" t="s">
        <v>20</v>
      </c>
      <c r="D46" s="58">
        <v>2</v>
      </c>
      <c r="E46" s="59">
        <f>E21</f>
        <v>158.56</v>
      </c>
      <c r="F46" s="21">
        <f>F21</f>
        <v>1</v>
      </c>
      <c r="G46" s="20"/>
      <c r="H46" s="22">
        <f t="shared" si="3"/>
        <v>317</v>
      </c>
    </row>
    <row r="47" spans="1:8" x14ac:dyDescent="0.25">
      <c r="A47" s="43"/>
      <c r="B47" s="43" t="s">
        <v>87</v>
      </c>
      <c r="C47" s="44"/>
      <c r="D47" s="58">
        <v>2</v>
      </c>
      <c r="E47" s="59">
        <f>E46</f>
        <v>158.56</v>
      </c>
      <c r="F47" s="20">
        <f>G21</f>
        <v>1</v>
      </c>
      <c r="G47" s="20"/>
      <c r="H47" s="22">
        <f t="shared" si="3"/>
        <v>317</v>
      </c>
    </row>
    <row r="48" spans="1:8" x14ac:dyDescent="0.25">
      <c r="A48" s="43"/>
      <c r="B48" s="43" t="s">
        <v>88</v>
      </c>
      <c r="C48" s="44"/>
      <c r="D48" s="22">
        <f>(E47/3)*2</f>
        <v>106</v>
      </c>
      <c r="E48" s="21">
        <f>F21</f>
        <v>1</v>
      </c>
      <c r="F48" s="20">
        <f>F47</f>
        <v>1</v>
      </c>
      <c r="G48" s="20"/>
      <c r="H48" s="22">
        <f t="shared" si="3"/>
        <v>106</v>
      </c>
    </row>
    <row r="49" spans="1:9" hidden="1" x14ac:dyDescent="0.25">
      <c r="A49" s="43"/>
      <c r="B49" s="62" t="s">
        <v>89</v>
      </c>
      <c r="C49" s="44" t="s">
        <v>20</v>
      </c>
      <c r="D49" s="58">
        <v>2</v>
      </c>
      <c r="E49" s="59">
        <f>E22</f>
        <v>158.56</v>
      </c>
      <c r="F49" s="21">
        <f>F22</f>
        <v>0.5</v>
      </c>
      <c r="G49" s="20"/>
      <c r="H49" s="22">
        <f t="shared" si="3"/>
        <v>159</v>
      </c>
    </row>
    <row r="50" spans="1:9" hidden="1" x14ac:dyDescent="0.25">
      <c r="A50" s="43"/>
      <c r="B50" s="43" t="s">
        <v>90</v>
      </c>
      <c r="C50" s="44"/>
      <c r="D50" s="58">
        <v>2</v>
      </c>
      <c r="E50" s="59">
        <f>E49</f>
        <v>158.56</v>
      </c>
      <c r="F50" s="20">
        <f>G22</f>
        <v>1.5</v>
      </c>
      <c r="G50" s="20"/>
      <c r="H50" s="22">
        <f t="shared" si="3"/>
        <v>476</v>
      </c>
    </row>
    <row r="51" spans="1:9" hidden="1" x14ac:dyDescent="0.25">
      <c r="A51" s="43"/>
      <c r="B51" s="43" t="s">
        <v>91</v>
      </c>
      <c r="C51" s="44"/>
      <c r="D51" s="22">
        <f>(E50/3)*2</f>
        <v>106</v>
      </c>
      <c r="E51" s="21">
        <f>F22</f>
        <v>0.5</v>
      </c>
      <c r="F51" s="20">
        <f>F50</f>
        <v>1.5</v>
      </c>
      <c r="G51" s="20"/>
      <c r="H51" s="22">
        <f t="shared" si="3"/>
        <v>80</v>
      </c>
    </row>
    <row r="52" spans="1:9" x14ac:dyDescent="0.25">
      <c r="A52" s="43"/>
      <c r="B52" s="211" t="s">
        <v>43</v>
      </c>
      <c r="C52" s="211"/>
      <c r="D52" s="211"/>
      <c r="E52" s="211"/>
      <c r="F52" s="211"/>
      <c r="G52" s="211"/>
      <c r="H52" s="51">
        <f>SUM(H25:H48)</f>
        <v>13802</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158.56</v>
      </c>
      <c r="F54" s="43">
        <v>1</v>
      </c>
      <c r="G54" s="43">
        <v>0.1</v>
      </c>
      <c r="H54" s="47">
        <f>G54*F54*E54*D54</f>
        <v>15.86</v>
      </c>
    </row>
    <row r="55" spans="1:9" x14ac:dyDescent="0.25">
      <c r="A55" s="43"/>
      <c r="B55" s="211" t="s">
        <v>43</v>
      </c>
      <c r="C55" s="211"/>
      <c r="D55" s="211"/>
      <c r="E55" s="211"/>
      <c r="F55" s="211"/>
      <c r="G55" s="211"/>
      <c r="H55" s="51">
        <f>SUM(H54)</f>
        <v>15.86</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158.56</v>
      </c>
      <c r="F57" s="43"/>
      <c r="G57" s="43"/>
      <c r="H57" s="47">
        <f>H10*0.6</f>
        <v>7187.04</v>
      </c>
    </row>
    <row r="58" spans="1:9" x14ac:dyDescent="0.25">
      <c r="A58" s="43"/>
      <c r="B58" s="211" t="s">
        <v>43</v>
      </c>
      <c r="C58" s="211"/>
      <c r="D58" s="211"/>
      <c r="E58" s="211"/>
      <c r="F58" s="211"/>
      <c r="G58" s="211"/>
      <c r="H58" s="51">
        <f>SUM(H57)</f>
        <v>7187.04</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158.56</v>
      </c>
      <c r="F60" s="69">
        <f>J19</f>
        <v>6</v>
      </c>
      <c r="G60" s="69">
        <v>5</v>
      </c>
      <c r="H60" s="47">
        <f>G60*F60*E60*D60</f>
        <v>4756.8</v>
      </c>
      <c r="I60">
        <f>F60*G60</f>
        <v>30</v>
      </c>
    </row>
    <row r="61" spans="1:9" x14ac:dyDescent="0.25">
      <c r="A61" s="43"/>
      <c r="B61" s="211" t="s">
        <v>43</v>
      </c>
      <c r="C61" s="211"/>
      <c r="D61" s="211"/>
      <c r="E61" s="211"/>
      <c r="F61" s="211"/>
      <c r="G61" s="211"/>
      <c r="H61" s="51">
        <f>SUM(H60)</f>
        <v>4756.8</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9" tint="0.59999389629810485"/>
  </sheetPr>
  <dimension ref="A1:K61"/>
  <sheetViews>
    <sheetView view="pageBreakPreview" topLeftCell="A21" zoomScale="140" zoomScaleNormal="100" zoomScaleSheetLayoutView="140" workbookViewId="0">
      <selection activeCell="K13" sqref="K13"/>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'11 BOQ Ghalegay'!A1:H1</f>
        <v>EFAP-KPID- CW-14: Repair and Rehabilitation of and Flood Protection Structures, Swat. Swat Irrigation Division-I</v>
      </c>
      <c r="B1" s="212"/>
      <c r="C1" s="212"/>
      <c r="D1" s="212"/>
      <c r="E1" s="212"/>
      <c r="F1" s="212"/>
      <c r="G1" s="212"/>
      <c r="H1" s="212"/>
    </row>
    <row r="2" spans="1:9" ht="23.25" customHeight="1" x14ac:dyDescent="0.25">
      <c r="A2" s="213" t="str">
        <f>'11 BOQ Ghalegay'!A2:H2</f>
        <v>1. Rehabilitation  of flood protection works along  left bank of Swat river at  villages   Gahlegay, Shingardar District Swat.</v>
      </c>
      <c r="B2" s="213"/>
      <c r="C2" s="213"/>
      <c r="D2" s="213"/>
      <c r="E2" s="213"/>
      <c r="F2" s="213"/>
      <c r="G2" s="213"/>
      <c r="H2" s="213"/>
    </row>
    <row r="3" spans="1:9" ht="17.25" customHeight="1" x14ac:dyDescent="0.25">
      <c r="A3" s="214" t="str">
        <f>'11 BOQ Ghalegay'!A3:H3</f>
        <v>Bill NO. 11:  Rehabilitation of Flood Protection Structure at  village Ghalegay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Swat-I'!$J$19</f>
        <v>876.99</v>
      </c>
      <c r="F7" s="46">
        <f>'[17]Table Swat-I'!$E$58</f>
        <v>4.5</v>
      </c>
      <c r="G7" s="46">
        <f>'[17]Table Swat-I'!$G$58</f>
        <v>1.5</v>
      </c>
      <c r="H7" s="47">
        <f>G7*F7*E7*D7</f>
        <v>5919.68</v>
      </c>
    </row>
    <row r="8" spans="1:9" x14ac:dyDescent="0.25">
      <c r="A8" s="43"/>
      <c r="B8" s="43" t="s">
        <v>41</v>
      </c>
      <c r="C8" s="44" t="s">
        <v>14</v>
      </c>
      <c r="D8" s="44">
        <v>1</v>
      </c>
      <c r="E8" s="48">
        <f>E7</f>
        <v>876.99</v>
      </c>
      <c r="F8" s="46">
        <f>'[17]Table Swat-I'!$F$58</f>
        <v>6.5</v>
      </c>
      <c r="G8" s="49">
        <f>G7</f>
        <v>1.5</v>
      </c>
      <c r="H8" s="47">
        <f>G8*F8*E8*D8</f>
        <v>8550.65</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24070.33</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876.99</v>
      </c>
      <c r="F12" s="49">
        <f>F8</f>
        <v>6.5</v>
      </c>
      <c r="G12" s="49">
        <f>G8</f>
        <v>1.5</v>
      </c>
      <c r="H12" s="47">
        <f>G12*F12*E12*D12</f>
        <v>8550.65</v>
      </c>
    </row>
    <row r="13" spans="1:9" x14ac:dyDescent="0.25">
      <c r="A13" s="43"/>
      <c r="B13" s="211" t="s">
        <v>43</v>
      </c>
      <c r="C13" s="211"/>
      <c r="D13" s="211"/>
      <c r="E13" s="211"/>
      <c r="F13" s="211"/>
      <c r="G13" s="211"/>
      <c r="H13" s="51">
        <f>SUM(H12)</f>
        <v>8550.65</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876.99</v>
      </c>
      <c r="F15" s="52">
        <f>F7</f>
        <v>4.5</v>
      </c>
      <c r="G15" s="49">
        <f>G7</f>
        <v>1.5</v>
      </c>
      <c r="H15" s="47">
        <f t="shared" ref="H15:H22" si="0">G15*F15*E15*D15</f>
        <v>5919.68</v>
      </c>
      <c r="I15" s="53"/>
    </row>
    <row r="16" spans="1:9" x14ac:dyDescent="0.25">
      <c r="A16" s="43"/>
      <c r="B16" s="43" t="s">
        <v>57</v>
      </c>
      <c r="C16" s="44" t="s">
        <v>14</v>
      </c>
      <c r="D16" s="44">
        <v>1</v>
      </c>
      <c r="E16" s="48">
        <f t="shared" ref="E16:E22" si="1">$E$7</f>
        <v>876.99</v>
      </c>
      <c r="F16" s="52">
        <f t="shared" ref="F16:F22" si="2">F15-0.5</f>
        <v>4</v>
      </c>
      <c r="G16" s="54">
        <v>1</v>
      </c>
      <c r="H16" s="47">
        <f t="shared" si="0"/>
        <v>3507.96</v>
      </c>
    </row>
    <row r="17" spans="1:11" x14ac:dyDescent="0.25">
      <c r="A17" s="43"/>
      <c r="B17" s="43" t="s">
        <v>58</v>
      </c>
      <c r="C17" s="44" t="s">
        <v>14</v>
      </c>
      <c r="D17" s="44">
        <v>1</v>
      </c>
      <c r="E17" s="48">
        <f t="shared" si="1"/>
        <v>876.99</v>
      </c>
      <c r="F17" s="52">
        <f t="shared" si="2"/>
        <v>3.5</v>
      </c>
      <c r="G17" s="54">
        <v>1</v>
      </c>
      <c r="H17" s="47">
        <f t="shared" si="0"/>
        <v>3069.47</v>
      </c>
    </row>
    <row r="18" spans="1:11" x14ac:dyDescent="0.25">
      <c r="A18" s="43"/>
      <c r="B18" s="43" t="s">
        <v>59</v>
      </c>
      <c r="C18" s="44" t="s">
        <v>14</v>
      </c>
      <c r="D18" s="44">
        <v>1</v>
      </c>
      <c r="E18" s="48">
        <f t="shared" si="1"/>
        <v>876.99</v>
      </c>
      <c r="F18" s="52">
        <f t="shared" si="2"/>
        <v>3</v>
      </c>
      <c r="G18" s="54">
        <v>1</v>
      </c>
      <c r="H18" s="47">
        <f t="shared" si="0"/>
        <v>2630.97</v>
      </c>
    </row>
    <row r="19" spans="1:11" x14ac:dyDescent="0.25">
      <c r="A19" s="43"/>
      <c r="B19" s="43" t="s">
        <v>60</v>
      </c>
      <c r="C19" s="44" t="s">
        <v>14</v>
      </c>
      <c r="D19" s="44">
        <v>1</v>
      </c>
      <c r="E19" s="48">
        <f t="shared" si="1"/>
        <v>876.99</v>
      </c>
      <c r="F19" s="52">
        <f t="shared" si="2"/>
        <v>2.5</v>
      </c>
      <c r="G19" s="54">
        <v>1</v>
      </c>
      <c r="H19" s="47">
        <f t="shared" si="0"/>
        <v>2192.48</v>
      </c>
      <c r="I19" s="55" t="s">
        <v>61</v>
      </c>
      <c r="J19" s="56">
        <f>SUM(G16:G21)</f>
        <v>5.5</v>
      </c>
    </row>
    <row r="20" spans="1:11" x14ac:dyDescent="0.25">
      <c r="A20" s="43"/>
      <c r="B20" s="43" t="s">
        <v>62</v>
      </c>
      <c r="C20" s="44" t="s">
        <v>14</v>
      </c>
      <c r="D20" s="44">
        <v>1</v>
      </c>
      <c r="E20" s="48">
        <f t="shared" si="1"/>
        <v>876.99</v>
      </c>
      <c r="F20" s="52">
        <f t="shared" si="2"/>
        <v>2</v>
      </c>
      <c r="G20" s="54">
        <v>1</v>
      </c>
      <c r="H20" s="47">
        <f t="shared" si="0"/>
        <v>1753.98</v>
      </c>
    </row>
    <row r="21" spans="1:11" x14ac:dyDescent="0.25">
      <c r="A21" s="43"/>
      <c r="B21" s="43" t="s">
        <v>63</v>
      </c>
      <c r="C21" s="44" t="s">
        <v>64</v>
      </c>
      <c r="D21" s="44">
        <v>1</v>
      </c>
      <c r="E21" s="48">
        <f t="shared" si="1"/>
        <v>876.99</v>
      </c>
      <c r="F21" s="52">
        <f>F20-0.5</f>
        <v>1.5</v>
      </c>
      <c r="G21" s="54">
        <v>0.5</v>
      </c>
      <c r="H21" s="47">
        <f t="shared" si="0"/>
        <v>657.74</v>
      </c>
    </row>
    <row r="22" spans="1:11" hidden="1" x14ac:dyDescent="0.25">
      <c r="A22" s="43"/>
      <c r="B22" s="43" t="s">
        <v>65</v>
      </c>
      <c r="C22" s="44" t="s">
        <v>66</v>
      </c>
      <c r="D22" s="44">
        <v>1</v>
      </c>
      <c r="E22" s="48">
        <f t="shared" si="1"/>
        <v>876.99</v>
      </c>
      <c r="F22" s="52">
        <f t="shared" si="2"/>
        <v>1</v>
      </c>
      <c r="G22" s="54">
        <v>0.5</v>
      </c>
      <c r="H22" s="47">
        <f t="shared" si="0"/>
        <v>438.5</v>
      </c>
      <c r="K22" s="56"/>
    </row>
    <row r="23" spans="1:11" x14ac:dyDescent="0.25">
      <c r="A23" s="43"/>
      <c r="B23" s="211" t="s">
        <v>43</v>
      </c>
      <c r="C23" s="211"/>
      <c r="D23" s="211"/>
      <c r="E23" s="211"/>
      <c r="F23" s="211"/>
      <c r="G23" s="211"/>
      <c r="H23" s="51">
        <f>SUM(H15:H21)</f>
        <v>19732.28</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876.99</v>
      </c>
      <c r="F25" s="21">
        <f>F8</f>
        <v>6.5</v>
      </c>
      <c r="G25" s="20"/>
      <c r="H25" s="22">
        <f t="shared" ref="H25:H51" si="3">F25*E25*D25</f>
        <v>11401</v>
      </c>
    </row>
    <row r="26" spans="1:11" ht="13.2" customHeight="1" x14ac:dyDescent="0.25">
      <c r="A26" s="42"/>
      <c r="B26" s="8" t="s">
        <v>45</v>
      </c>
      <c r="C26" s="20"/>
      <c r="D26" s="60">
        <f>(F8/3)*2</f>
        <v>4.33</v>
      </c>
      <c r="E26" s="59">
        <f>$E$7</f>
        <v>876.99</v>
      </c>
      <c r="F26" s="21">
        <f>G7</f>
        <v>1.5</v>
      </c>
      <c r="G26" s="20"/>
      <c r="H26" s="22">
        <f t="shared" si="3"/>
        <v>5696</v>
      </c>
    </row>
    <row r="27" spans="1:11" ht="13.2" customHeight="1" x14ac:dyDescent="0.25">
      <c r="A27" s="42"/>
      <c r="B27" s="8" t="s">
        <v>46</v>
      </c>
      <c r="C27" s="20"/>
      <c r="D27" s="22">
        <f>(E26/3)*2</f>
        <v>585</v>
      </c>
      <c r="E27" s="21">
        <f>F8</f>
        <v>6.5</v>
      </c>
      <c r="F27" s="21">
        <f>G7</f>
        <v>1.5</v>
      </c>
      <c r="G27" s="20"/>
      <c r="H27" s="22">
        <f t="shared" si="3"/>
        <v>5704</v>
      </c>
      <c r="I27" s="61"/>
    </row>
    <row r="28" spans="1:11" ht="13.2" customHeight="1" x14ac:dyDescent="0.25">
      <c r="A28" s="42"/>
      <c r="B28" s="57" t="s">
        <v>68</v>
      </c>
      <c r="C28" s="20" t="s">
        <v>20</v>
      </c>
      <c r="D28" s="58">
        <v>2</v>
      </c>
      <c r="E28" s="59">
        <f>E15</f>
        <v>876.99</v>
      </c>
      <c r="F28" s="21">
        <f>F15</f>
        <v>4.5</v>
      </c>
      <c r="G28" s="20"/>
      <c r="H28" s="22">
        <f t="shared" si="3"/>
        <v>7893</v>
      </c>
    </row>
    <row r="29" spans="1:11" ht="13.2" customHeight="1" x14ac:dyDescent="0.25">
      <c r="A29" s="42"/>
      <c r="B29" s="8" t="s">
        <v>69</v>
      </c>
      <c r="C29" s="20"/>
      <c r="D29" s="58">
        <v>2</v>
      </c>
      <c r="E29" s="59">
        <f>E28</f>
        <v>876.99</v>
      </c>
      <c r="F29" s="21">
        <f>G15</f>
        <v>1.5</v>
      </c>
      <c r="G29" s="20"/>
      <c r="H29" s="22">
        <f t="shared" si="3"/>
        <v>2631</v>
      </c>
    </row>
    <row r="30" spans="1:11" ht="13.2" customHeight="1" x14ac:dyDescent="0.25">
      <c r="A30" s="42"/>
      <c r="B30" s="8" t="s">
        <v>70</v>
      </c>
      <c r="C30" s="20"/>
      <c r="D30" s="22">
        <f>(E29/3)*2</f>
        <v>585</v>
      </c>
      <c r="E30" s="21">
        <f>F15</f>
        <v>4.5</v>
      </c>
      <c r="F30" s="21">
        <f>G15</f>
        <v>1.5</v>
      </c>
      <c r="G30" s="20"/>
      <c r="H30" s="22">
        <f t="shared" si="3"/>
        <v>3949</v>
      </c>
    </row>
    <row r="31" spans="1:11" ht="13.2" customHeight="1" x14ac:dyDescent="0.25">
      <c r="A31" s="42"/>
      <c r="B31" s="62" t="s">
        <v>71</v>
      </c>
      <c r="C31" s="44" t="s">
        <v>20</v>
      </c>
      <c r="D31" s="58">
        <v>2</v>
      </c>
      <c r="E31" s="59">
        <f>E16</f>
        <v>876.99</v>
      </c>
      <c r="F31" s="21">
        <f>F16</f>
        <v>4</v>
      </c>
      <c r="G31" s="20"/>
      <c r="H31" s="22">
        <f t="shared" si="3"/>
        <v>7016</v>
      </c>
    </row>
    <row r="32" spans="1:11" ht="13.2" customHeight="1" x14ac:dyDescent="0.25">
      <c r="A32" s="42"/>
      <c r="B32" s="43" t="s">
        <v>72</v>
      </c>
      <c r="C32" s="44"/>
      <c r="D32" s="58">
        <v>2</v>
      </c>
      <c r="E32" s="63">
        <f>E31</f>
        <v>876.99</v>
      </c>
      <c r="F32" s="20">
        <f>G16</f>
        <v>1</v>
      </c>
      <c r="G32" s="20"/>
      <c r="H32" s="22">
        <f t="shared" si="3"/>
        <v>1754</v>
      </c>
    </row>
    <row r="33" spans="1:8" ht="13.2" customHeight="1" x14ac:dyDescent="0.25">
      <c r="A33" s="42"/>
      <c r="B33" s="43" t="s">
        <v>73</v>
      </c>
      <c r="C33" s="44"/>
      <c r="D33" s="64">
        <f>(E32/3)*2</f>
        <v>585</v>
      </c>
      <c r="E33" s="21">
        <f>F16</f>
        <v>4</v>
      </c>
      <c r="F33" s="20">
        <f>G16</f>
        <v>1</v>
      </c>
      <c r="G33" s="20"/>
      <c r="H33" s="22">
        <f t="shared" si="3"/>
        <v>2340</v>
      </c>
    </row>
    <row r="34" spans="1:8" ht="13.2" customHeight="1" x14ac:dyDescent="0.25">
      <c r="A34" s="42"/>
      <c r="B34" s="62" t="s">
        <v>74</v>
      </c>
      <c r="C34" s="44" t="s">
        <v>20</v>
      </c>
      <c r="D34" s="58">
        <v>2</v>
      </c>
      <c r="E34" s="59">
        <f>E17</f>
        <v>876.99</v>
      </c>
      <c r="F34" s="21">
        <f>F17</f>
        <v>3.5</v>
      </c>
      <c r="G34" s="20"/>
      <c r="H34" s="22">
        <f t="shared" si="3"/>
        <v>6139</v>
      </c>
    </row>
    <row r="35" spans="1:8" ht="13.2" customHeight="1" x14ac:dyDescent="0.25">
      <c r="A35" s="42"/>
      <c r="B35" s="43" t="s">
        <v>75</v>
      </c>
      <c r="C35" s="44"/>
      <c r="D35" s="58">
        <v>2</v>
      </c>
      <c r="E35" s="59">
        <f>E34</f>
        <v>876.99</v>
      </c>
      <c r="F35" s="20">
        <f>G17</f>
        <v>1</v>
      </c>
      <c r="G35" s="20"/>
      <c r="H35" s="22">
        <f t="shared" si="3"/>
        <v>1754</v>
      </c>
    </row>
    <row r="36" spans="1:8" ht="13.2" customHeight="1" x14ac:dyDescent="0.25">
      <c r="A36" s="42"/>
      <c r="B36" s="43" t="s">
        <v>76</v>
      </c>
      <c r="C36" s="44"/>
      <c r="D36" s="22">
        <f>(E35/3)*2</f>
        <v>585</v>
      </c>
      <c r="E36" s="21">
        <f>F17</f>
        <v>3.5</v>
      </c>
      <c r="F36" s="20">
        <f>F35</f>
        <v>1</v>
      </c>
      <c r="G36" s="20"/>
      <c r="H36" s="22">
        <f t="shared" si="3"/>
        <v>2048</v>
      </c>
    </row>
    <row r="37" spans="1:8" ht="13.2" customHeight="1" x14ac:dyDescent="0.25">
      <c r="A37" s="42"/>
      <c r="B37" s="62" t="s">
        <v>77</v>
      </c>
      <c r="C37" s="44" t="s">
        <v>20</v>
      </c>
      <c r="D37" s="58">
        <v>2</v>
      </c>
      <c r="E37" s="59">
        <f>E18</f>
        <v>876.99</v>
      </c>
      <c r="F37" s="21">
        <f>F18</f>
        <v>3</v>
      </c>
      <c r="G37" s="20"/>
      <c r="H37" s="22">
        <f t="shared" si="3"/>
        <v>5262</v>
      </c>
    </row>
    <row r="38" spans="1:8" ht="13.2" customHeight="1" x14ac:dyDescent="0.25">
      <c r="A38" s="42"/>
      <c r="B38" s="43" t="s">
        <v>78</v>
      </c>
      <c r="C38" s="44"/>
      <c r="D38" s="58">
        <v>2</v>
      </c>
      <c r="E38" s="59">
        <f>E37</f>
        <v>876.99</v>
      </c>
      <c r="F38" s="20">
        <f>G18</f>
        <v>1</v>
      </c>
      <c r="G38" s="20"/>
      <c r="H38" s="22">
        <f t="shared" si="3"/>
        <v>1754</v>
      </c>
    </row>
    <row r="39" spans="1:8" ht="13.2" customHeight="1" x14ac:dyDescent="0.25">
      <c r="A39" s="42"/>
      <c r="B39" s="43" t="s">
        <v>79</v>
      </c>
      <c r="C39" s="44"/>
      <c r="D39" s="22">
        <f>(E38/3)*2</f>
        <v>585</v>
      </c>
      <c r="E39" s="21">
        <f>F18</f>
        <v>3</v>
      </c>
      <c r="F39" s="20">
        <f>F38</f>
        <v>1</v>
      </c>
      <c r="G39" s="20"/>
      <c r="H39" s="22">
        <f t="shared" si="3"/>
        <v>1755</v>
      </c>
    </row>
    <row r="40" spans="1:8" ht="13.2" customHeight="1" x14ac:dyDescent="0.25">
      <c r="A40" s="42"/>
      <c r="B40" s="62" t="s">
        <v>80</v>
      </c>
      <c r="C40" s="44" t="s">
        <v>20</v>
      </c>
      <c r="D40" s="58">
        <v>2</v>
      </c>
      <c r="E40" s="59">
        <f>E19</f>
        <v>876.99</v>
      </c>
      <c r="F40" s="21">
        <f>F19</f>
        <v>2.5</v>
      </c>
      <c r="G40" s="20"/>
      <c r="H40" s="22">
        <f t="shared" si="3"/>
        <v>4385</v>
      </c>
    </row>
    <row r="41" spans="1:8" ht="13.2" customHeight="1" x14ac:dyDescent="0.25">
      <c r="A41" s="42"/>
      <c r="B41" s="43" t="s">
        <v>81</v>
      </c>
      <c r="C41" s="44"/>
      <c r="D41" s="58">
        <v>2</v>
      </c>
      <c r="E41" s="59">
        <f>E40</f>
        <v>876.99</v>
      </c>
      <c r="F41" s="20">
        <f>G19</f>
        <v>1</v>
      </c>
      <c r="G41" s="20"/>
      <c r="H41" s="22">
        <f t="shared" si="3"/>
        <v>1754</v>
      </c>
    </row>
    <row r="42" spans="1:8" ht="14.4" customHeight="1" x14ac:dyDescent="0.25">
      <c r="A42" s="42"/>
      <c r="B42" s="43" t="s">
        <v>82</v>
      </c>
      <c r="C42" s="44"/>
      <c r="D42" s="22">
        <f>(E41/3)*2</f>
        <v>585</v>
      </c>
      <c r="E42" s="21">
        <f>F19</f>
        <v>2.5</v>
      </c>
      <c r="F42" s="20">
        <f>F41</f>
        <v>1</v>
      </c>
      <c r="G42" s="20"/>
      <c r="H42" s="22">
        <f t="shared" si="3"/>
        <v>1463</v>
      </c>
    </row>
    <row r="43" spans="1:8" ht="15.6" customHeight="1" x14ac:dyDescent="0.25">
      <c r="A43" s="42"/>
      <c r="B43" s="62" t="s">
        <v>83</v>
      </c>
      <c r="C43" s="44" t="s">
        <v>20</v>
      </c>
      <c r="D43" s="58">
        <v>2</v>
      </c>
      <c r="E43" s="59">
        <f>E20</f>
        <v>876.99</v>
      </c>
      <c r="F43" s="21">
        <f>F20</f>
        <v>2</v>
      </c>
      <c r="G43" s="20"/>
      <c r="H43" s="22">
        <f t="shared" si="3"/>
        <v>3508</v>
      </c>
    </row>
    <row r="44" spans="1:8" x14ac:dyDescent="0.25">
      <c r="A44" s="43"/>
      <c r="B44" s="43" t="s">
        <v>84</v>
      </c>
      <c r="C44" s="44"/>
      <c r="D44" s="58">
        <v>2</v>
      </c>
      <c r="E44" s="59">
        <f>E43</f>
        <v>876.99</v>
      </c>
      <c r="F44" s="20">
        <f>G20</f>
        <v>1</v>
      </c>
      <c r="G44" s="20"/>
      <c r="H44" s="22">
        <f t="shared" si="3"/>
        <v>1754</v>
      </c>
    </row>
    <row r="45" spans="1:8" x14ac:dyDescent="0.25">
      <c r="A45" s="43"/>
      <c r="B45" s="43" t="s">
        <v>85</v>
      </c>
      <c r="C45" s="44"/>
      <c r="D45" s="22">
        <f>(E44/3)*2</f>
        <v>585</v>
      </c>
      <c r="E45" s="21">
        <f>F20</f>
        <v>2</v>
      </c>
      <c r="F45" s="20">
        <f>F44</f>
        <v>1</v>
      </c>
      <c r="G45" s="20"/>
      <c r="H45" s="22">
        <f t="shared" si="3"/>
        <v>1170</v>
      </c>
    </row>
    <row r="46" spans="1:8" x14ac:dyDescent="0.25">
      <c r="A46" s="43"/>
      <c r="B46" s="62" t="s">
        <v>86</v>
      </c>
      <c r="C46" s="44" t="s">
        <v>20</v>
      </c>
      <c r="D46" s="58">
        <v>2</v>
      </c>
      <c r="E46" s="59">
        <f>E21</f>
        <v>876.99</v>
      </c>
      <c r="F46" s="21">
        <f>F21</f>
        <v>1.5</v>
      </c>
      <c r="G46" s="20"/>
      <c r="H46" s="22">
        <f t="shared" si="3"/>
        <v>2631</v>
      </c>
    </row>
    <row r="47" spans="1:8" x14ac:dyDescent="0.25">
      <c r="A47" s="43"/>
      <c r="B47" s="43" t="s">
        <v>87</v>
      </c>
      <c r="C47" s="44"/>
      <c r="D47" s="58">
        <v>2</v>
      </c>
      <c r="E47" s="59">
        <f>E46</f>
        <v>876.99</v>
      </c>
      <c r="F47" s="20">
        <f>G21</f>
        <v>0.5</v>
      </c>
      <c r="G47" s="20"/>
      <c r="H47" s="22">
        <f t="shared" si="3"/>
        <v>877</v>
      </c>
    </row>
    <row r="48" spans="1:8" x14ac:dyDescent="0.25">
      <c r="A48" s="43"/>
      <c r="B48" s="43" t="s">
        <v>88</v>
      </c>
      <c r="C48" s="44"/>
      <c r="D48" s="22">
        <f>(E47/3)*2</f>
        <v>585</v>
      </c>
      <c r="E48" s="21">
        <f>F21</f>
        <v>1.5</v>
      </c>
      <c r="F48" s="20">
        <f>F47</f>
        <v>0.5</v>
      </c>
      <c r="G48" s="20"/>
      <c r="H48" s="22">
        <f t="shared" si="3"/>
        <v>439</v>
      </c>
    </row>
    <row r="49" spans="1:9" hidden="1" x14ac:dyDescent="0.25">
      <c r="A49" s="43"/>
      <c r="B49" s="62" t="s">
        <v>89</v>
      </c>
      <c r="C49" s="44" t="s">
        <v>20</v>
      </c>
      <c r="D49" s="58">
        <v>2</v>
      </c>
      <c r="E49" s="59">
        <f>E22</f>
        <v>876.99</v>
      </c>
      <c r="F49" s="21">
        <f>F22</f>
        <v>1</v>
      </c>
      <c r="G49" s="20"/>
      <c r="H49" s="22">
        <f t="shared" si="3"/>
        <v>1754</v>
      </c>
    </row>
    <row r="50" spans="1:9" hidden="1" x14ac:dyDescent="0.25">
      <c r="A50" s="43"/>
      <c r="B50" s="43" t="s">
        <v>90</v>
      </c>
      <c r="C50" s="44"/>
      <c r="D50" s="58">
        <v>2</v>
      </c>
      <c r="E50" s="59">
        <f>E49</f>
        <v>876.99</v>
      </c>
      <c r="F50" s="20">
        <f>G22</f>
        <v>0.5</v>
      </c>
      <c r="G50" s="20"/>
      <c r="H50" s="22">
        <f t="shared" si="3"/>
        <v>877</v>
      </c>
    </row>
    <row r="51" spans="1:9" hidden="1" x14ac:dyDescent="0.25">
      <c r="A51" s="43"/>
      <c r="B51" s="43" t="s">
        <v>91</v>
      </c>
      <c r="C51" s="44"/>
      <c r="D51" s="22">
        <f>(E50/3)*2</f>
        <v>585</v>
      </c>
      <c r="E51" s="21">
        <f>F22</f>
        <v>1</v>
      </c>
      <c r="F51" s="20">
        <f>F50</f>
        <v>0.5</v>
      </c>
      <c r="G51" s="20"/>
      <c r="H51" s="22">
        <f t="shared" si="3"/>
        <v>293</v>
      </c>
    </row>
    <row r="52" spans="1:9" x14ac:dyDescent="0.25">
      <c r="A52" s="43"/>
      <c r="B52" s="211" t="s">
        <v>43</v>
      </c>
      <c r="C52" s="211"/>
      <c r="D52" s="211"/>
      <c r="E52" s="211"/>
      <c r="F52" s="211"/>
      <c r="G52" s="211"/>
      <c r="H52" s="51">
        <f>SUM(H25:H48)</f>
        <v>85077</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876.99</v>
      </c>
      <c r="F54" s="43">
        <v>1</v>
      </c>
      <c r="G54" s="43">
        <v>0.1</v>
      </c>
      <c r="H54" s="47">
        <f>G54*F54*E54*D54</f>
        <v>87.7</v>
      </c>
    </row>
    <row r="55" spans="1:9" x14ac:dyDescent="0.25">
      <c r="A55" s="43"/>
      <c r="B55" s="211" t="s">
        <v>43</v>
      </c>
      <c r="C55" s="211"/>
      <c r="D55" s="211"/>
      <c r="E55" s="211"/>
      <c r="F55" s="211"/>
      <c r="G55" s="211"/>
      <c r="H55" s="51">
        <f>SUM(H54)</f>
        <v>87.7</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876.99</v>
      </c>
      <c r="F57" s="43"/>
      <c r="G57" s="43"/>
      <c r="H57" s="47">
        <f>H10*0.6</f>
        <v>14442.2</v>
      </c>
    </row>
    <row r="58" spans="1:9" x14ac:dyDescent="0.25">
      <c r="A58" s="43"/>
      <c r="B58" s="211" t="s">
        <v>43</v>
      </c>
      <c r="C58" s="211"/>
      <c r="D58" s="211"/>
      <c r="E58" s="211"/>
      <c r="F58" s="211"/>
      <c r="G58" s="211"/>
      <c r="H58" s="51">
        <f>SUM(H57)</f>
        <v>14442.2</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876.99</v>
      </c>
      <c r="F60" s="69">
        <f>J19</f>
        <v>5.5</v>
      </c>
      <c r="G60" s="69">
        <v>5</v>
      </c>
      <c r="H60" s="47">
        <f>G60*F60*E60*D60</f>
        <v>24117.23</v>
      </c>
      <c r="I60">
        <f>F60*G60</f>
        <v>27.5</v>
      </c>
    </row>
    <row r="61" spans="1:9" x14ac:dyDescent="0.25">
      <c r="A61" s="43"/>
      <c r="B61" s="211" t="s">
        <v>43</v>
      </c>
      <c r="C61" s="211"/>
      <c r="D61" s="211"/>
      <c r="E61" s="211"/>
      <c r="F61" s="211"/>
      <c r="G61" s="211"/>
      <c r="H61" s="51">
        <f>SUM(H60)</f>
        <v>24117.23</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tabColor theme="9" tint="0.59999389629810485"/>
  </sheetPr>
  <dimension ref="A1:K61"/>
  <sheetViews>
    <sheetView view="pageBreakPreview" topLeftCell="A55" zoomScale="140" zoomScaleNormal="100" zoomScaleSheetLayoutView="140" workbookViewId="0">
      <selection activeCell="I51" sqref="I51"/>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'12 BOQ Shingardar'!A1:G1</f>
        <v>EFAP-KPID- CW-14: Repair and Rehabilitation of and Flood Protection Structures, Swat. Swat Irrigation Division-I</v>
      </c>
      <c r="B1" s="212"/>
      <c r="C1" s="212"/>
      <c r="D1" s="212"/>
      <c r="E1" s="212"/>
      <c r="F1" s="212"/>
      <c r="G1" s="212"/>
      <c r="H1" s="212"/>
    </row>
    <row r="2" spans="1:9" ht="23.25" customHeight="1" x14ac:dyDescent="0.25">
      <c r="A2" s="213" t="str">
        <f>'12 BOQ Shingardar'!A2:G2</f>
        <v>1. Rehabilitation  of flood protection works along  left bank of Swat river at  villages   Gahlegay, Shingardar District Swat.</v>
      </c>
      <c r="B2" s="213"/>
      <c r="C2" s="213"/>
      <c r="D2" s="213"/>
      <c r="E2" s="213"/>
      <c r="F2" s="213"/>
      <c r="G2" s="213"/>
      <c r="H2" s="213"/>
    </row>
    <row r="3" spans="1:9" ht="17.25" customHeight="1" x14ac:dyDescent="0.25">
      <c r="A3" s="214" t="str">
        <f>'12 BOQ Shingardar'!A3:G3</f>
        <v>Bill No. 12 :Rehabilitation of Flood Protection Structure at  village Shingardar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3.25" customHeight="1" x14ac:dyDescent="0.25">
      <c r="A6" s="42" t="s">
        <v>12</v>
      </c>
      <c r="B6" s="217" t="s">
        <v>13</v>
      </c>
      <c r="C6" s="217"/>
      <c r="D6" s="217"/>
      <c r="E6" s="217"/>
      <c r="F6" s="217"/>
      <c r="G6" s="217"/>
      <c r="H6" s="217"/>
    </row>
    <row r="7" spans="1:9" x14ac:dyDescent="0.25">
      <c r="A7" s="43"/>
      <c r="B7" s="43" t="s">
        <v>40</v>
      </c>
      <c r="C7" s="44" t="s">
        <v>14</v>
      </c>
      <c r="D7" s="44">
        <v>1</v>
      </c>
      <c r="E7" s="45">
        <f>'[17]Table Swat-I'!$J$20</f>
        <v>356</v>
      </c>
      <c r="F7" s="46">
        <f>'[17]Table Swat-I'!$E$59</f>
        <v>4.5</v>
      </c>
      <c r="G7" s="46">
        <f>'[17]Table Swat-I'!$G$59</f>
        <v>1.5</v>
      </c>
      <c r="H7" s="47">
        <f>G7*F7*E7*D7</f>
        <v>2403</v>
      </c>
    </row>
    <row r="8" spans="1:9" x14ac:dyDescent="0.25">
      <c r="A8" s="43"/>
      <c r="B8" s="43" t="s">
        <v>41</v>
      </c>
      <c r="C8" s="44" t="s">
        <v>14</v>
      </c>
      <c r="D8" s="44">
        <v>1</v>
      </c>
      <c r="E8" s="48">
        <f>E7</f>
        <v>356</v>
      </c>
      <c r="F8" s="46">
        <f>'[17]Table Swat-I'!$F$59</f>
        <v>6</v>
      </c>
      <c r="G8" s="49">
        <f>G7</f>
        <v>1.5</v>
      </c>
      <c r="H8" s="47">
        <f>G8*F8*E8*D8</f>
        <v>3204</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15207</v>
      </c>
    </row>
    <row r="11" spans="1:9" ht="13.5" customHeight="1" x14ac:dyDescent="0.25">
      <c r="A11" s="12" t="s">
        <v>16</v>
      </c>
      <c r="B11" s="218" t="s">
        <v>17</v>
      </c>
      <c r="C11" s="218"/>
      <c r="D11" s="218"/>
      <c r="E11" s="218"/>
      <c r="F11" s="218"/>
      <c r="G11" s="218"/>
      <c r="H11" s="218"/>
    </row>
    <row r="12" spans="1:9" x14ac:dyDescent="0.25">
      <c r="A12" s="43"/>
      <c r="B12" s="43" t="s">
        <v>41</v>
      </c>
      <c r="C12" s="44" t="s">
        <v>14</v>
      </c>
      <c r="D12" s="44">
        <v>1</v>
      </c>
      <c r="E12" s="48">
        <f>E7</f>
        <v>356</v>
      </c>
      <c r="F12" s="49">
        <f>F8</f>
        <v>6</v>
      </c>
      <c r="G12" s="49">
        <f>G8</f>
        <v>1.5</v>
      </c>
      <c r="H12" s="47">
        <f>G12*F12*E12*D12</f>
        <v>3204</v>
      </c>
    </row>
    <row r="13" spans="1:9" x14ac:dyDescent="0.25">
      <c r="A13" s="43"/>
      <c r="B13" s="211" t="s">
        <v>43</v>
      </c>
      <c r="C13" s="211"/>
      <c r="D13" s="211"/>
      <c r="E13" s="211"/>
      <c r="F13" s="211"/>
      <c r="G13" s="211"/>
      <c r="H13" s="51">
        <f>SUM(H12)</f>
        <v>3204</v>
      </c>
    </row>
    <row r="14" spans="1:9" ht="15" customHeight="1" x14ac:dyDescent="0.25">
      <c r="A14" s="42" t="s">
        <v>16</v>
      </c>
      <c r="B14" s="217" t="s">
        <v>17</v>
      </c>
      <c r="C14" s="217"/>
      <c r="D14" s="217"/>
      <c r="E14" s="217"/>
      <c r="F14" s="217"/>
      <c r="G14" s="217"/>
      <c r="H14" s="217"/>
    </row>
    <row r="15" spans="1:9" x14ac:dyDescent="0.25">
      <c r="A15" s="43"/>
      <c r="B15" s="43" t="s">
        <v>56</v>
      </c>
      <c r="C15" s="44" t="s">
        <v>14</v>
      </c>
      <c r="D15" s="44">
        <v>1</v>
      </c>
      <c r="E15" s="48">
        <f>$E$7</f>
        <v>356</v>
      </c>
      <c r="F15" s="52">
        <f>F7</f>
        <v>4.5</v>
      </c>
      <c r="G15" s="49">
        <f>G7</f>
        <v>1.5</v>
      </c>
      <c r="H15" s="47">
        <f t="shared" ref="H15:H22" si="0">G15*F15*E15*D15</f>
        <v>2403</v>
      </c>
      <c r="I15" s="53"/>
    </row>
    <row r="16" spans="1:9" x14ac:dyDescent="0.25">
      <c r="A16" s="43"/>
      <c r="B16" s="43" t="s">
        <v>57</v>
      </c>
      <c r="C16" s="44" t="s">
        <v>14</v>
      </c>
      <c r="D16" s="44">
        <v>1</v>
      </c>
      <c r="E16" s="48">
        <f t="shared" ref="E16:E22" si="1">$E$7</f>
        <v>356</v>
      </c>
      <c r="F16" s="52">
        <f t="shared" ref="F16:F22" si="2">F15-0.5</f>
        <v>4</v>
      </c>
      <c r="G16" s="54">
        <v>1</v>
      </c>
      <c r="H16" s="47">
        <f t="shared" si="0"/>
        <v>1424</v>
      </c>
    </row>
    <row r="17" spans="1:11" x14ac:dyDescent="0.25">
      <c r="A17" s="43"/>
      <c r="B17" s="43" t="s">
        <v>58</v>
      </c>
      <c r="C17" s="44" t="s">
        <v>14</v>
      </c>
      <c r="D17" s="44">
        <v>1</v>
      </c>
      <c r="E17" s="48">
        <f t="shared" si="1"/>
        <v>356</v>
      </c>
      <c r="F17" s="52">
        <f t="shared" si="2"/>
        <v>3.5</v>
      </c>
      <c r="G17" s="54">
        <v>1</v>
      </c>
      <c r="H17" s="47">
        <f t="shared" si="0"/>
        <v>1246</v>
      </c>
    </row>
    <row r="18" spans="1:11" x14ac:dyDescent="0.25">
      <c r="A18" s="43"/>
      <c r="B18" s="43" t="s">
        <v>59</v>
      </c>
      <c r="C18" s="44" t="s">
        <v>14</v>
      </c>
      <c r="D18" s="44">
        <v>1</v>
      </c>
      <c r="E18" s="48">
        <f t="shared" si="1"/>
        <v>356</v>
      </c>
      <c r="F18" s="52">
        <f t="shared" si="2"/>
        <v>3</v>
      </c>
      <c r="G18" s="54">
        <v>1</v>
      </c>
      <c r="H18" s="47">
        <f t="shared" si="0"/>
        <v>1068</v>
      </c>
    </row>
    <row r="19" spans="1:11" x14ac:dyDescent="0.25">
      <c r="A19" s="43"/>
      <c r="B19" s="43" t="s">
        <v>60</v>
      </c>
      <c r="C19" s="44" t="s">
        <v>14</v>
      </c>
      <c r="D19" s="44">
        <v>1</v>
      </c>
      <c r="E19" s="48">
        <f t="shared" si="1"/>
        <v>356</v>
      </c>
      <c r="F19" s="52">
        <f t="shared" si="2"/>
        <v>2.5</v>
      </c>
      <c r="G19" s="54">
        <v>1</v>
      </c>
      <c r="H19" s="47">
        <f t="shared" si="0"/>
        <v>890</v>
      </c>
      <c r="I19" s="55" t="s">
        <v>61</v>
      </c>
      <c r="J19" s="56">
        <f>SUM(G16:G22)</f>
        <v>6.5</v>
      </c>
    </row>
    <row r="20" spans="1:11" x14ac:dyDescent="0.25">
      <c r="A20" s="43"/>
      <c r="B20" s="43" t="s">
        <v>62</v>
      </c>
      <c r="C20" s="44" t="s">
        <v>14</v>
      </c>
      <c r="D20" s="44">
        <v>1</v>
      </c>
      <c r="E20" s="48">
        <f t="shared" si="1"/>
        <v>356</v>
      </c>
      <c r="F20" s="52">
        <f t="shared" si="2"/>
        <v>2</v>
      </c>
      <c r="G20" s="54">
        <v>1</v>
      </c>
      <c r="H20" s="47">
        <f t="shared" si="0"/>
        <v>712</v>
      </c>
    </row>
    <row r="21" spans="1:11" x14ac:dyDescent="0.25">
      <c r="A21" s="43"/>
      <c r="B21" s="43" t="s">
        <v>63</v>
      </c>
      <c r="C21" s="44" t="s">
        <v>14</v>
      </c>
      <c r="D21" s="44">
        <v>1</v>
      </c>
      <c r="E21" s="48">
        <f t="shared" si="1"/>
        <v>356</v>
      </c>
      <c r="F21" s="52">
        <f>F20-0.5</f>
        <v>1.5</v>
      </c>
      <c r="G21" s="54">
        <v>1</v>
      </c>
      <c r="H21" s="47">
        <f t="shared" si="0"/>
        <v>534</v>
      </c>
    </row>
    <row r="22" spans="1:11" x14ac:dyDescent="0.25">
      <c r="A22" s="43"/>
      <c r="B22" s="43" t="s">
        <v>65</v>
      </c>
      <c r="C22" s="44" t="s">
        <v>14</v>
      </c>
      <c r="D22" s="44">
        <v>1</v>
      </c>
      <c r="E22" s="48">
        <f t="shared" si="1"/>
        <v>356</v>
      </c>
      <c r="F22" s="52">
        <f t="shared" si="2"/>
        <v>1</v>
      </c>
      <c r="G22" s="54">
        <v>0.5</v>
      </c>
      <c r="H22" s="47">
        <f t="shared" si="0"/>
        <v>178</v>
      </c>
      <c r="K22" s="56"/>
    </row>
    <row r="23" spans="1:11" x14ac:dyDescent="0.25">
      <c r="A23" s="43"/>
      <c r="B23" s="211" t="s">
        <v>43</v>
      </c>
      <c r="C23" s="211"/>
      <c r="D23" s="211"/>
      <c r="E23" s="211"/>
      <c r="F23" s="211"/>
      <c r="G23" s="211"/>
      <c r="H23" s="51">
        <f>SUM(H15:H22)</f>
        <v>8455</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356</v>
      </c>
      <c r="F25" s="21">
        <f>F8</f>
        <v>6</v>
      </c>
      <c r="G25" s="20"/>
      <c r="H25" s="22">
        <f t="shared" ref="H25:H51" si="3">F25*E25*D25</f>
        <v>4272</v>
      </c>
    </row>
    <row r="26" spans="1:11" ht="13.2" customHeight="1" x14ac:dyDescent="0.25">
      <c r="A26" s="42"/>
      <c r="B26" s="8" t="s">
        <v>45</v>
      </c>
      <c r="C26" s="20"/>
      <c r="D26" s="60">
        <f>(F8/3)*2</f>
        <v>4</v>
      </c>
      <c r="E26" s="59">
        <f>$E$7</f>
        <v>356</v>
      </c>
      <c r="F26" s="21">
        <f>G7</f>
        <v>1.5</v>
      </c>
      <c r="G26" s="20"/>
      <c r="H26" s="22">
        <f t="shared" si="3"/>
        <v>2136</v>
      </c>
    </row>
    <row r="27" spans="1:11" ht="13.2" customHeight="1" x14ac:dyDescent="0.25">
      <c r="A27" s="42"/>
      <c r="B27" s="8" t="s">
        <v>46</v>
      </c>
      <c r="C27" s="20"/>
      <c r="D27" s="22">
        <f>(E26/3)*2</f>
        <v>237</v>
      </c>
      <c r="E27" s="21">
        <f>F8</f>
        <v>6</v>
      </c>
      <c r="F27" s="21">
        <f>G7</f>
        <v>1.5</v>
      </c>
      <c r="G27" s="20"/>
      <c r="H27" s="22">
        <f t="shared" si="3"/>
        <v>2133</v>
      </c>
      <c r="I27" s="61"/>
    </row>
    <row r="28" spans="1:11" ht="13.2" customHeight="1" x14ac:dyDescent="0.25">
      <c r="A28" s="42"/>
      <c r="B28" s="57" t="s">
        <v>68</v>
      </c>
      <c r="C28" s="20" t="s">
        <v>20</v>
      </c>
      <c r="D28" s="58">
        <v>2</v>
      </c>
      <c r="E28" s="59">
        <f>E15</f>
        <v>356</v>
      </c>
      <c r="F28" s="21">
        <f>F15</f>
        <v>4.5</v>
      </c>
      <c r="G28" s="20"/>
      <c r="H28" s="22">
        <f t="shared" si="3"/>
        <v>3204</v>
      </c>
    </row>
    <row r="29" spans="1:11" ht="13.2" customHeight="1" x14ac:dyDescent="0.25">
      <c r="A29" s="42"/>
      <c r="B29" s="8" t="s">
        <v>69</v>
      </c>
      <c r="C29" s="20"/>
      <c r="D29" s="58">
        <v>2</v>
      </c>
      <c r="E29" s="59">
        <f>E28</f>
        <v>356</v>
      </c>
      <c r="F29" s="21">
        <f>G15</f>
        <v>1.5</v>
      </c>
      <c r="G29" s="20"/>
      <c r="H29" s="22">
        <f t="shared" si="3"/>
        <v>1068</v>
      </c>
    </row>
    <row r="30" spans="1:11" ht="13.2" customHeight="1" x14ac:dyDescent="0.25">
      <c r="A30" s="42"/>
      <c r="B30" s="8" t="s">
        <v>70</v>
      </c>
      <c r="C30" s="20"/>
      <c r="D30" s="22">
        <f>(E29/3)*2</f>
        <v>237</v>
      </c>
      <c r="E30" s="21">
        <f>F15</f>
        <v>4.5</v>
      </c>
      <c r="F30" s="21">
        <f>G15</f>
        <v>1.5</v>
      </c>
      <c r="G30" s="20"/>
      <c r="H30" s="22">
        <f t="shared" si="3"/>
        <v>1600</v>
      </c>
    </row>
    <row r="31" spans="1:11" ht="13.2" customHeight="1" x14ac:dyDescent="0.25">
      <c r="A31" s="42"/>
      <c r="B31" s="62" t="s">
        <v>71</v>
      </c>
      <c r="C31" s="44" t="s">
        <v>20</v>
      </c>
      <c r="D31" s="58">
        <v>2</v>
      </c>
      <c r="E31" s="59">
        <f>E16</f>
        <v>356</v>
      </c>
      <c r="F31" s="21">
        <f>F16</f>
        <v>4</v>
      </c>
      <c r="G31" s="20"/>
      <c r="H31" s="22">
        <f t="shared" si="3"/>
        <v>2848</v>
      </c>
    </row>
    <row r="32" spans="1:11" ht="13.2" customHeight="1" x14ac:dyDescent="0.25">
      <c r="A32" s="42"/>
      <c r="B32" s="43" t="s">
        <v>72</v>
      </c>
      <c r="C32" s="44"/>
      <c r="D32" s="58">
        <v>2</v>
      </c>
      <c r="E32" s="63">
        <f>E31</f>
        <v>356</v>
      </c>
      <c r="F32" s="20">
        <f>G16</f>
        <v>1</v>
      </c>
      <c r="G32" s="20"/>
      <c r="H32" s="22">
        <f t="shared" si="3"/>
        <v>712</v>
      </c>
    </row>
    <row r="33" spans="1:8" ht="13.2" customHeight="1" x14ac:dyDescent="0.25">
      <c r="A33" s="42"/>
      <c r="B33" s="43" t="s">
        <v>73</v>
      </c>
      <c r="C33" s="44"/>
      <c r="D33" s="64">
        <f>(E32/3)*2</f>
        <v>237</v>
      </c>
      <c r="E33" s="21">
        <f>F16</f>
        <v>4</v>
      </c>
      <c r="F33" s="20">
        <f>G16</f>
        <v>1</v>
      </c>
      <c r="G33" s="20"/>
      <c r="H33" s="22">
        <f t="shared" si="3"/>
        <v>948</v>
      </c>
    </row>
    <row r="34" spans="1:8" ht="13.2" customHeight="1" x14ac:dyDescent="0.25">
      <c r="A34" s="42"/>
      <c r="B34" s="62" t="s">
        <v>74</v>
      </c>
      <c r="C34" s="44" t="s">
        <v>20</v>
      </c>
      <c r="D34" s="58">
        <v>2</v>
      </c>
      <c r="E34" s="59">
        <f>E17</f>
        <v>356</v>
      </c>
      <c r="F34" s="21">
        <f>F17</f>
        <v>3.5</v>
      </c>
      <c r="G34" s="20"/>
      <c r="H34" s="22">
        <f t="shared" si="3"/>
        <v>2492</v>
      </c>
    </row>
    <row r="35" spans="1:8" ht="13.2" customHeight="1" x14ac:dyDescent="0.25">
      <c r="A35" s="42"/>
      <c r="B35" s="43" t="s">
        <v>75</v>
      </c>
      <c r="C35" s="44"/>
      <c r="D35" s="58">
        <v>2</v>
      </c>
      <c r="E35" s="59">
        <f>E34</f>
        <v>356</v>
      </c>
      <c r="F35" s="20">
        <f>G17</f>
        <v>1</v>
      </c>
      <c r="G35" s="20"/>
      <c r="H35" s="22">
        <f t="shared" si="3"/>
        <v>712</v>
      </c>
    </row>
    <row r="36" spans="1:8" ht="13.2" customHeight="1" x14ac:dyDescent="0.25">
      <c r="A36" s="42"/>
      <c r="B36" s="43" t="s">
        <v>76</v>
      </c>
      <c r="C36" s="44"/>
      <c r="D36" s="22">
        <f>(E35/3)*2</f>
        <v>237</v>
      </c>
      <c r="E36" s="21">
        <f>F17</f>
        <v>3.5</v>
      </c>
      <c r="F36" s="20">
        <f>F35</f>
        <v>1</v>
      </c>
      <c r="G36" s="20"/>
      <c r="H36" s="22">
        <f t="shared" si="3"/>
        <v>830</v>
      </c>
    </row>
    <row r="37" spans="1:8" ht="13.2" customHeight="1" x14ac:dyDescent="0.25">
      <c r="A37" s="42"/>
      <c r="B37" s="62" t="s">
        <v>77</v>
      </c>
      <c r="C37" s="44" t="s">
        <v>20</v>
      </c>
      <c r="D37" s="58">
        <v>2</v>
      </c>
      <c r="E37" s="59">
        <f>E18</f>
        <v>356</v>
      </c>
      <c r="F37" s="21">
        <f>F18</f>
        <v>3</v>
      </c>
      <c r="G37" s="20"/>
      <c r="H37" s="22">
        <f t="shared" si="3"/>
        <v>2136</v>
      </c>
    </row>
    <row r="38" spans="1:8" ht="13.2" customHeight="1" x14ac:dyDescent="0.25">
      <c r="A38" s="42"/>
      <c r="B38" s="43" t="s">
        <v>78</v>
      </c>
      <c r="C38" s="44"/>
      <c r="D38" s="58">
        <v>2</v>
      </c>
      <c r="E38" s="59">
        <f>E37</f>
        <v>356</v>
      </c>
      <c r="F38" s="20">
        <f>G18</f>
        <v>1</v>
      </c>
      <c r="G38" s="20"/>
      <c r="H38" s="22">
        <f t="shared" si="3"/>
        <v>712</v>
      </c>
    </row>
    <row r="39" spans="1:8" ht="13.2" customHeight="1" x14ac:dyDescent="0.25">
      <c r="A39" s="42"/>
      <c r="B39" s="43" t="s">
        <v>79</v>
      </c>
      <c r="C39" s="44"/>
      <c r="D39" s="22">
        <f>(E38/3)*2</f>
        <v>237</v>
      </c>
      <c r="E39" s="21">
        <f>F18</f>
        <v>3</v>
      </c>
      <c r="F39" s="20">
        <f>F38</f>
        <v>1</v>
      </c>
      <c r="G39" s="20"/>
      <c r="H39" s="22">
        <f t="shared" si="3"/>
        <v>711</v>
      </c>
    </row>
    <row r="40" spans="1:8" ht="13.2" customHeight="1" x14ac:dyDescent="0.25">
      <c r="A40" s="42"/>
      <c r="B40" s="62" t="s">
        <v>80</v>
      </c>
      <c r="C40" s="44" t="s">
        <v>20</v>
      </c>
      <c r="D40" s="58">
        <v>2</v>
      </c>
      <c r="E40" s="59">
        <f>E19</f>
        <v>356</v>
      </c>
      <c r="F40" s="21">
        <f>F19</f>
        <v>2.5</v>
      </c>
      <c r="G40" s="20"/>
      <c r="H40" s="22">
        <f t="shared" si="3"/>
        <v>1780</v>
      </c>
    </row>
    <row r="41" spans="1:8" ht="13.2" customHeight="1" x14ac:dyDescent="0.25">
      <c r="A41" s="42"/>
      <c r="B41" s="43" t="s">
        <v>81</v>
      </c>
      <c r="C41" s="44"/>
      <c r="D41" s="58">
        <v>2</v>
      </c>
      <c r="E41" s="59">
        <f>E40</f>
        <v>356</v>
      </c>
      <c r="F41" s="20">
        <f>G19</f>
        <v>1</v>
      </c>
      <c r="G41" s="20"/>
      <c r="H41" s="22">
        <f t="shared" si="3"/>
        <v>712</v>
      </c>
    </row>
    <row r="42" spans="1:8" ht="14.4" customHeight="1" x14ac:dyDescent="0.25">
      <c r="A42" s="42"/>
      <c r="B42" s="43" t="s">
        <v>82</v>
      </c>
      <c r="C42" s="44"/>
      <c r="D42" s="22">
        <f>(E41/3)*2</f>
        <v>237</v>
      </c>
      <c r="E42" s="21">
        <f>F19</f>
        <v>2.5</v>
      </c>
      <c r="F42" s="20">
        <f>F41</f>
        <v>1</v>
      </c>
      <c r="G42" s="20"/>
      <c r="H42" s="22">
        <f t="shared" si="3"/>
        <v>593</v>
      </c>
    </row>
    <row r="43" spans="1:8" ht="15.6" customHeight="1" x14ac:dyDescent="0.25">
      <c r="A43" s="42"/>
      <c r="B43" s="62" t="s">
        <v>83</v>
      </c>
      <c r="C43" s="44" t="s">
        <v>20</v>
      </c>
      <c r="D43" s="58">
        <v>2</v>
      </c>
      <c r="E43" s="59">
        <f>E20</f>
        <v>356</v>
      </c>
      <c r="F43" s="21">
        <f>F20</f>
        <v>2</v>
      </c>
      <c r="G43" s="20"/>
      <c r="H43" s="22">
        <f t="shared" si="3"/>
        <v>1424</v>
      </c>
    </row>
    <row r="44" spans="1:8" x14ac:dyDescent="0.25">
      <c r="A44" s="43"/>
      <c r="B44" s="43" t="s">
        <v>84</v>
      </c>
      <c r="C44" s="44"/>
      <c r="D44" s="58">
        <v>2</v>
      </c>
      <c r="E44" s="59">
        <f>E43</f>
        <v>356</v>
      </c>
      <c r="F44" s="20">
        <f>G20</f>
        <v>1</v>
      </c>
      <c r="G44" s="20"/>
      <c r="H44" s="22">
        <f t="shared" si="3"/>
        <v>712</v>
      </c>
    </row>
    <row r="45" spans="1:8" x14ac:dyDescent="0.25">
      <c r="A45" s="43"/>
      <c r="B45" s="43" t="s">
        <v>85</v>
      </c>
      <c r="C45" s="44"/>
      <c r="D45" s="22">
        <f>(E44/3)*2</f>
        <v>237</v>
      </c>
      <c r="E45" s="21">
        <f>F20</f>
        <v>2</v>
      </c>
      <c r="F45" s="20">
        <f>F44</f>
        <v>1</v>
      </c>
      <c r="G45" s="20"/>
      <c r="H45" s="22">
        <f t="shared" si="3"/>
        <v>474</v>
      </c>
    </row>
    <row r="46" spans="1:8" x14ac:dyDescent="0.25">
      <c r="A46" s="43"/>
      <c r="B46" s="62" t="s">
        <v>86</v>
      </c>
      <c r="C46" s="44" t="s">
        <v>20</v>
      </c>
      <c r="D46" s="58">
        <v>2</v>
      </c>
      <c r="E46" s="59">
        <f>E21</f>
        <v>356</v>
      </c>
      <c r="F46" s="21">
        <f>F21</f>
        <v>1.5</v>
      </c>
      <c r="G46" s="20"/>
      <c r="H46" s="22">
        <f t="shared" si="3"/>
        <v>1068</v>
      </c>
    </row>
    <row r="47" spans="1:8" x14ac:dyDescent="0.25">
      <c r="A47" s="43"/>
      <c r="B47" s="43" t="s">
        <v>87</v>
      </c>
      <c r="C47" s="44"/>
      <c r="D47" s="58">
        <v>2</v>
      </c>
      <c r="E47" s="59">
        <f>E46</f>
        <v>356</v>
      </c>
      <c r="F47" s="20">
        <f>G21</f>
        <v>1</v>
      </c>
      <c r="G47" s="20"/>
      <c r="H47" s="22">
        <f t="shared" si="3"/>
        <v>712</v>
      </c>
    </row>
    <row r="48" spans="1:8" x14ac:dyDescent="0.25">
      <c r="A48" s="43"/>
      <c r="B48" s="43" t="s">
        <v>88</v>
      </c>
      <c r="C48" s="44"/>
      <c r="D48" s="22">
        <f>(E47/3)*2</f>
        <v>237</v>
      </c>
      <c r="E48" s="21">
        <f>F21</f>
        <v>1.5</v>
      </c>
      <c r="F48" s="20">
        <f>F47</f>
        <v>1</v>
      </c>
      <c r="G48" s="20"/>
      <c r="H48" s="22">
        <f t="shared" si="3"/>
        <v>356</v>
      </c>
    </row>
    <row r="49" spans="1:9" x14ac:dyDescent="0.25">
      <c r="A49" s="43"/>
      <c r="B49" s="62" t="s">
        <v>89</v>
      </c>
      <c r="C49" s="44" t="s">
        <v>20</v>
      </c>
      <c r="D49" s="58">
        <v>2</v>
      </c>
      <c r="E49" s="59">
        <f>E22</f>
        <v>356</v>
      </c>
      <c r="F49" s="21">
        <f>F22</f>
        <v>1</v>
      </c>
      <c r="G49" s="20"/>
      <c r="H49" s="22">
        <f t="shared" si="3"/>
        <v>712</v>
      </c>
    </row>
    <row r="50" spans="1:9" x14ac:dyDescent="0.25">
      <c r="A50" s="43"/>
      <c r="B50" s="43" t="s">
        <v>90</v>
      </c>
      <c r="C50" s="44"/>
      <c r="D50" s="58">
        <v>2</v>
      </c>
      <c r="E50" s="59">
        <f>E49</f>
        <v>356</v>
      </c>
      <c r="F50" s="20">
        <f>G22</f>
        <v>0.5</v>
      </c>
      <c r="G50" s="20"/>
      <c r="H50" s="22">
        <f t="shared" si="3"/>
        <v>356</v>
      </c>
    </row>
    <row r="51" spans="1:9" x14ac:dyDescent="0.25">
      <c r="A51" s="43"/>
      <c r="B51" s="43" t="s">
        <v>91</v>
      </c>
      <c r="C51" s="44"/>
      <c r="D51" s="22">
        <f>(E50/3)*2</f>
        <v>237</v>
      </c>
      <c r="E51" s="21">
        <f>F22</f>
        <v>1</v>
      </c>
      <c r="F51" s="20">
        <f>F50</f>
        <v>0.5</v>
      </c>
      <c r="G51" s="20"/>
      <c r="H51" s="22">
        <f t="shared" si="3"/>
        <v>119</v>
      </c>
    </row>
    <row r="52" spans="1:9" x14ac:dyDescent="0.25">
      <c r="A52" s="43"/>
      <c r="B52" s="211" t="s">
        <v>43</v>
      </c>
      <c r="C52" s="211"/>
      <c r="D52" s="211"/>
      <c r="E52" s="211"/>
      <c r="F52" s="211"/>
      <c r="G52" s="211"/>
      <c r="H52" s="51">
        <f>SUM(H25:H51)</f>
        <v>35532</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356</v>
      </c>
      <c r="F54" s="43">
        <v>1</v>
      </c>
      <c r="G54" s="43">
        <v>0.1</v>
      </c>
      <c r="H54" s="47">
        <f>G54*F54*E54*D54</f>
        <v>35.6</v>
      </c>
    </row>
    <row r="55" spans="1:9" x14ac:dyDescent="0.25">
      <c r="A55" s="43"/>
      <c r="B55" s="211" t="s">
        <v>43</v>
      </c>
      <c r="C55" s="211"/>
      <c r="D55" s="211"/>
      <c r="E55" s="211"/>
      <c r="F55" s="211"/>
      <c r="G55" s="211"/>
      <c r="H55" s="51">
        <f>SUM(H54)</f>
        <v>35.6</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356</v>
      </c>
      <c r="F57" s="43"/>
      <c r="G57" s="43"/>
      <c r="H57" s="47">
        <f>H10*0.6</f>
        <v>9124.2000000000007</v>
      </c>
    </row>
    <row r="58" spans="1:9" x14ac:dyDescent="0.25">
      <c r="A58" s="43"/>
      <c r="B58" s="211" t="s">
        <v>43</v>
      </c>
      <c r="C58" s="211"/>
      <c r="D58" s="211"/>
      <c r="E58" s="211"/>
      <c r="F58" s="211"/>
      <c r="G58" s="211"/>
      <c r="H58" s="51">
        <f>SUM(H57)</f>
        <v>9124.2000000000007</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356</v>
      </c>
      <c r="F60" s="69">
        <f>J19</f>
        <v>6.5</v>
      </c>
      <c r="G60" s="69">
        <v>5</v>
      </c>
      <c r="H60" s="47">
        <f>G60*F60*E60*D60</f>
        <v>11570</v>
      </c>
      <c r="I60">
        <f>F60*G60</f>
        <v>32.5</v>
      </c>
    </row>
    <row r="61" spans="1:9" x14ac:dyDescent="0.25">
      <c r="A61" s="43"/>
      <c r="B61" s="211" t="s">
        <v>43</v>
      </c>
      <c r="C61" s="211"/>
      <c r="D61" s="211"/>
      <c r="E61" s="211"/>
      <c r="F61" s="211"/>
      <c r="G61" s="211"/>
      <c r="H61" s="51">
        <f>SUM(H60)</f>
        <v>11570</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C7"/>
  <sheetViews>
    <sheetView view="pageBreakPreview" zoomScale="95" zoomScaleNormal="100" zoomScaleSheetLayoutView="95" workbookViewId="0">
      <selection activeCell="D13" sqref="D13"/>
    </sheetView>
  </sheetViews>
  <sheetFormatPr defaultRowHeight="13.2" x14ac:dyDescent="0.25"/>
  <cols>
    <col min="1" max="1" width="5.5546875" bestFit="1" customWidth="1"/>
    <col min="2" max="2" width="29.5546875" customWidth="1"/>
    <col min="3" max="3" width="14.44140625" bestFit="1" customWidth="1"/>
  </cols>
  <sheetData>
    <row r="1" spans="1:3" ht="35.25" customHeight="1" x14ac:dyDescent="0.25">
      <c r="A1" s="199" t="s">
        <v>99</v>
      </c>
      <c r="B1" s="200"/>
      <c r="C1" s="200"/>
    </row>
    <row r="2" spans="1:3" ht="37.5" customHeight="1" x14ac:dyDescent="0.25">
      <c r="A2" s="199" t="s">
        <v>109</v>
      </c>
      <c r="B2" s="199"/>
      <c r="C2" s="199"/>
    </row>
    <row r="3" spans="1:3" ht="13.8" thickBot="1" x14ac:dyDescent="0.3">
      <c r="A3" s="199" t="s">
        <v>126</v>
      </c>
      <c r="B3" s="199"/>
      <c r="C3" s="199"/>
    </row>
    <row r="4" spans="1:3" x14ac:dyDescent="0.25">
      <c r="A4" s="1" t="s">
        <v>2</v>
      </c>
      <c r="B4" s="2" t="s">
        <v>0</v>
      </c>
      <c r="C4" s="3" t="s">
        <v>3</v>
      </c>
    </row>
    <row r="5" spans="1:3" x14ac:dyDescent="0.25">
      <c r="A5" s="71">
        <v>1</v>
      </c>
      <c r="B5" s="5" t="s">
        <v>140</v>
      </c>
      <c r="C5" s="73">
        <f>('13 BOQ Takhtaband'!H12)/10^6</f>
        <v>0</v>
      </c>
    </row>
    <row r="6" spans="1:3" x14ac:dyDescent="0.25">
      <c r="A6" s="4">
        <v>2</v>
      </c>
      <c r="B6" s="5" t="s">
        <v>141</v>
      </c>
      <c r="C6" s="74">
        <f>('14 BOQ Engarodheri'!H12)/10^6</f>
        <v>0</v>
      </c>
    </row>
    <row r="7" spans="1:3" ht="13.8" thickBot="1" x14ac:dyDescent="0.3">
      <c r="A7" s="201" t="s">
        <v>4</v>
      </c>
      <c r="B7" s="202"/>
      <c r="C7" s="74">
        <f>SUM(C5:C6)</f>
        <v>0</v>
      </c>
    </row>
  </sheetData>
  <mergeCells count="4">
    <mergeCell ref="A1:C1"/>
    <mergeCell ref="A2:C2"/>
    <mergeCell ref="A3:C3"/>
    <mergeCell ref="A7:B7"/>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tabColor theme="9" tint="0.59999389629810485"/>
  </sheetPr>
  <dimension ref="A1:K12"/>
  <sheetViews>
    <sheetView view="pageBreakPreview"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6.6640625" style="113" customWidth="1"/>
    <col min="5" max="5" width="12.77734375" style="113" bestFit="1" customWidth="1"/>
    <col min="6" max="6" width="12.5546875" style="113" customWidth="1"/>
    <col min="7" max="7" width="40.77734375" style="113" customWidth="1"/>
    <col min="8" max="8" width="18.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27" customHeight="1" x14ac:dyDescent="0.25">
      <c r="A1" s="204" t="s">
        <v>98</v>
      </c>
      <c r="B1" s="204"/>
      <c r="C1" s="204"/>
      <c r="D1" s="204"/>
      <c r="E1" s="204"/>
      <c r="F1" s="204"/>
      <c r="G1" s="204"/>
      <c r="H1" s="204"/>
    </row>
    <row r="2" spans="1:11" ht="36.75" customHeight="1" x14ac:dyDescent="0.25">
      <c r="A2" s="205" t="s">
        <v>109</v>
      </c>
      <c r="B2" s="205"/>
      <c r="C2" s="205"/>
      <c r="D2" s="205"/>
      <c r="E2" s="205"/>
      <c r="F2" s="205"/>
      <c r="G2" s="205"/>
      <c r="H2" s="205"/>
    </row>
    <row r="3" spans="1:11" ht="39.75" customHeight="1" thickBot="1" x14ac:dyDescent="0.3">
      <c r="A3" s="207" t="s">
        <v>226</v>
      </c>
      <c r="B3" s="207"/>
      <c r="C3" s="207"/>
      <c r="D3" s="207"/>
      <c r="E3" s="207"/>
      <c r="F3" s="207"/>
      <c r="G3" s="207"/>
      <c r="H3" s="207"/>
    </row>
    <row r="4" spans="1:11" ht="41.4" x14ac:dyDescent="0.25">
      <c r="A4" s="184" t="s">
        <v>6</v>
      </c>
      <c r="B4" s="184" t="s">
        <v>192</v>
      </c>
      <c r="C4" s="185" t="s">
        <v>0</v>
      </c>
      <c r="D4" s="185" t="s">
        <v>7</v>
      </c>
      <c r="E4" s="185" t="s">
        <v>9</v>
      </c>
      <c r="F4" s="186" t="s">
        <v>190</v>
      </c>
      <c r="G4" s="186" t="s">
        <v>191</v>
      </c>
      <c r="H4" s="187" t="s">
        <v>10</v>
      </c>
      <c r="K4" s="118"/>
    </row>
    <row r="5" spans="1:11" s="181" customFormat="1" ht="55.2" x14ac:dyDescent="0.25">
      <c r="A5" s="178">
        <v>1</v>
      </c>
      <c r="B5" s="178" t="s">
        <v>12</v>
      </c>
      <c r="C5" s="121" t="s">
        <v>13</v>
      </c>
      <c r="D5" s="178" t="s">
        <v>14</v>
      </c>
      <c r="E5" s="179">
        <v>15251.99</v>
      </c>
      <c r="F5" s="180"/>
      <c r="G5" s="180"/>
      <c r="H5" s="180"/>
      <c r="K5" s="182"/>
    </row>
    <row r="6" spans="1:11" s="181" customFormat="1" ht="41.4" x14ac:dyDescent="0.25">
      <c r="A6" s="178">
        <f>A5+1</f>
        <v>2</v>
      </c>
      <c r="B6" s="178" t="s">
        <v>16</v>
      </c>
      <c r="C6" s="127" t="s">
        <v>17</v>
      </c>
      <c r="D6" s="178" t="s">
        <v>14</v>
      </c>
      <c r="E6" s="179">
        <v>3103.19</v>
      </c>
      <c r="F6" s="180"/>
      <c r="G6" s="180"/>
      <c r="H6" s="180"/>
    </row>
    <row r="7" spans="1:11" s="181" customFormat="1" ht="41.4" x14ac:dyDescent="0.25">
      <c r="A7" s="178">
        <f t="shared" ref="A7:A11" si="0">A6+1</f>
        <v>3</v>
      </c>
      <c r="B7" s="178" t="s">
        <v>16</v>
      </c>
      <c r="C7" s="127" t="s">
        <v>17</v>
      </c>
      <c r="D7" s="178" t="s">
        <v>14</v>
      </c>
      <c r="E7" s="179">
        <v>6551.18</v>
      </c>
      <c r="F7" s="180"/>
      <c r="G7" s="180"/>
      <c r="H7" s="180"/>
    </row>
    <row r="8" spans="1:11" s="181" customFormat="1" ht="27.6" x14ac:dyDescent="0.25">
      <c r="A8" s="178">
        <f t="shared" si="0"/>
        <v>4</v>
      </c>
      <c r="B8" s="178" t="s">
        <v>18</v>
      </c>
      <c r="C8" s="127" t="s">
        <v>19</v>
      </c>
      <c r="D8" s="178" t="s">
        <v>20</v>
      </c>
      <c r="E8" s="179">
        <v>29543.85</v>
      </c>
      <c r="F8" s="180"/>
      <c r="G8" s="180"/>
      <c r="H8" s="180"/>
    </row>
    <row r="9" spans="1:11" s="181" customFormat="1" ht="41.4" x14ac:dyDescent="0.25">
      <c r="A9" s="178">
        <f t="shared" si="0"/>
        <v>5</v>
      </c>
      <c r="B9" s="178" t="s">
        <v>21</v>
      </c>
      <c r="C9" s="127" t="s">
        <v>22</v>
      </c>
      <c r="D9" s="178" t="s">
        <v>14</v>
      </c>
      <c r="E9" s="179">
        <v>34.479999999999997</v>
      </c>
      <c r="F9" s="180"/>
      <c r="G9" s="180"/>
      <c r="H9" s="180"/>
    </row>
    <row r="10" spans="1:11" s="181" customFormat="1" ht="27.6" x14ac:dyDescent="0.25">
      <c r="A10" s="178">
        <f t="shared" si="0"/>
        <v>6</v>
      </c>
      <c r="B10" s="178" t="s">
        <v>30</v>
      </c>
      <c r="C10" s="127" t="s">
        <v>31</v>
      </c>
      <c r="D10" s="178" t="s">
        <v>14</v>
      </c>
      <c r="E10" s="179">
        <v>9151.19</v>
      </c>
      <c r="F10" s="180"/>
      <c r="G10" s="180"/>
      <c r="H10" s="180"/>
    </row>
    <row r="11" spans="1:11" s="181" customFormat="1" ht="55.2" x14ac:dyDescent="0.25">
      <c r="A11" s="178">
        <f t="shared" si="0"/>
        <v>7</v>
      </c>
      <c r="B11" s="178" t="s">
        <v>32</v>
      </c>
      <c r="C11" s="127" t="s">
        <v>33</v>
      </c>
      <c r="D11" s="178" t="s">
        <v>14</v>
      </c>
      <c r="E11" s="179">
        <v>9481.9699999999993</v>
      </c>
      <c r="F11" s="180"/>
      <c r="G11" s="180"/>
      <c r="H11" s="180"/>
    </row>
    <row r="12" spans="1:11" ht="24" customHeight="1" x14ac:dyDescent="0.25">
      <c r="A12" s="203" t="s">
        <v>4</v>
      </c>
      <c r="B12" s="203"/>
      <c r="C12" s="203"/>
      <c r="D12" s="203"/>
      <c r="E12" s="203"/>
      <c r="F12" s="203"/>
      <c r="G12" s="203"/>
      <c r="H12" s="165"/>
    </row>
  </sheetData>
  <mergeCells count="4">
    <mergeCell ref="A1:H1"/>
    <mergeCell ref="A2:H2"/>
    <mergeCell ref="A3:H3"/>
    <mergeCell ref="A12:G12"/>
  </mergeCells>
  <printOptions horizontalCentered="1"/>
  <pageMargins left="0.59055118110236204" right="0.59055118110236204" top="0.59055118110236204" bottom="0.59055118110236204" header="0.118110236220472" footer="0.118110236220472"/>
  <pageSetup paperSize="9" scale="8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tabColor theme="9" tint="0.59999389629810485"/>
  </sheetPr>
  <dimension ref="A1:K61"/>
  <sheetViews>
    <sheetView view="pageBreakPreview" topLeftCell="A48" zoomScale="140" zoomScaleNormal="100" zoomScaleSheetLayoutView="140" workbookViewId="0">
      <selection activeCell="I59" sqref="I59"/>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'13 BOQ Takhtaband'!A1:H1</f>
        <v>EFAP-KPID- CW-14: Repair and Rehabilitation of and Flood Protection Structures, Swat. Swat Irrigation Division-I</v>
      </c>
      <c r="B1" s="212"/>
      <c r="C1" s="212"/>
      <c r="D1" s="212"/>
      <c r="E1" s="212"/>
      <c r="F1" s="212"/>
      <c r="G1" s="212"/>
      <c r="H1" s="212"/>
    </row>
    <row r="2" spans="1:9" ht="23.25" customHeight="1" x14ac:dyDescent="0.25">
      <c r="A2" s="213" t="str">
        <f>'13 BOQ Takhtaband'!A2:H2</f>
        <v xml:space="preserve">1. Rehabilitation  of flood protection works along  left bank of Swat river at  villages Takhtaband, Engaro Dheri,Balogram and adjoining area  District Swat. </v>
      </c>
      <c r="B2" s="213"/>
      <c r="C2" s="213"/>
      <c r="D2" s="213"/>
      <c r="E2" s="213"/>
      <c r="F2" s="213"/>
      <c r="G2" s="213"/>
      <c r="H2" s="213"/>
    </row>
    <row r="3" spans="1:9" ht="17.25" customHeight="1" x14ac:dyDescent="0.25">
      <c r="A3" s="214" t="str">
        <f>'13 BOQ Takhtaband'!A3:H3</f>
        <v>Bill No. 13 : Rehabilitation of  Flood Protection Structure at  village Takhtaband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Swat-I'!$J$21</f>
        <v>328.38</v>
      </c>
      <c r="F7" s="46">
        <f>'[17]Table Swat-I'!$E$60</f>
        <v>4</v>
      </c>
      <c r="G7" s="46">
        <f>'[17]Table Swat-I'!$G$60</f>
        <v>1.5</v>
      </c>
      <c r="H7" s="47">
        <f>G7*F7*E7*D7</f>
        <v>1970.28</v>
      </c>
    </row>
    <row r="8" spans="1:9" x14ac:dyDescent="0.25">
      <c r="A8" s="43"/>
      <c r="B8" s="43" t="s">
        <v>41</v>
      </c>
      <c r="C8" s="44" t="s">
        <v>14</v>
      </c>
      <c r="D8" s="44">
        <v>1</v>
      </c>
      <c r="E8" s="48">
        <f>E7</f>
        <v>328.38</v>
      </c>
      <c r="F8" s="46">
        <f>'[17]Table Swat-I'!$F$60</f>
        <v>6</v>
      </c>
      <c r="G8" s="49">
        <f>G7</f>
        <v>1.5</v>
      </c>
      <c r="H8" s="47">
        <f>G8*F8*E8*D8</f>
        <v>2955.42</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14525.7</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328.38</v>
      </c>
      <c r="F12" s="49">
        <f>F8</f>
        <v>6</v>
      </c>
      <c r="G12" s="49">
        <f>G8</f>
        <v>1.5</v>
      </c>
      <c r="H12" s="47">
        <f>G12*F12*E12*D12</f>
        <v>2955.42</v>
      </c>
    </row>
    <row r="13" spans="1:9" x14ac:dyDescent="0.25">
      <c r="A13" s="43"/>
      <c r="B13" s="211" t="s">
        <v>43</v>
      </c>
      <c r="C13" s="211"/>
      <c r="D13" s="211"/>
      <c r="E13" s="211"/>
      <c r="F13" s="211"/>
      <c r="G13" s="211"/>
      <c r="H13" s="51">
        <f>SUM(H12)</f>
        <v>2955.42</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328.38</v>
      </c>
      <c r="F15" s="52">
        <f>F7</f>
        <v>4</v>
      </c>
      <c r="G15" s="49">
        <f>G7</f>
        <v>1.5</v>
      </c>
      <c r="H15" s="47">
        <f t="shared" ref="H15:H22" si="0">G15*F15*E15*D15</f>
        <v>1970.28</v>
      </c>
      <c r="I15" s="53"/>
    </row>
    <row r="16" spans="1:9" x14ac:dyDescent="0.25">
      <c r="A16" s="43"/>
      <c r="B16" s="43" t="s">
        <v>57</v>
      </c>
      <c r="C16" s="44" t="s">
        <v>14</v>
      </c>
      <c r="D16" s="44">
        <v>1</v>
      </c>
      <c r="E16" s="48">
        <f t="shared" ref="E16:E22" si="1">$E$7</f>
        <v>328.38</v>
      </c>
      <c r="F16" s="52">
        <f t="shared" ref="F16:F22" si="2">F15-0.5</f>
        <v>3.5</v>
      </c>
      <c r="G16" s="54">
        <v>1</v>
      </c>
      <c r="H16" s="47">
        <f t="shared" si="0"/>
        <v>1149.33</v>
      </c>
    </row>
    <row r="17" spans="1:11" x14ac:dyDescent="0.25">
      <c r="A17" s="43"/>
      <c r="B17" s="43" t="s">
        <v>58</v>
      </c>
      <c r="C17" s="44" t="s">
        <v>14</v>
      </c>
      <c r="D17" s="44">
        <v>1</v>
      </c>
      <c r="E17" s="48">
        <f t="shared" si="1"/>
        <v>328.38</v>
      </c>
      <c r="F17" s="52">
        <f t="shared" si="2"/>
        <v>3</v>
      </c>
      <c r="G17" s="54">
        <v>1</v>
      </c>
      <c r="H17" s="47">
        <f t="shared" si="0"/>
        <v>985.14</v>
      </c>
    </row>
    <row r="18" spans="1:11" x14ac:dyDescent="0.25">
      <c r="A18" s="43"/>
      <c r="B18" s="43" t="s">
        <v>59</v>
      </c>
      <c r="C18" s="44" t="s">
        <v>14</v>
      </c>
      <c r="D18" s="44">
        <v>1</v>
      </c>
      <c r="E18" s="48">
        <f t="shared" si="1"/>
        <v>328.38</v>
      </c>
      <c r="F18" s="52">
        <f t="shared" si="2"/>
        <v>2.5</v>
      </c>
      <c r="G18" s="54">
        <v>1</v>
      </c>
      <c r="H18" s="47">
        <f t="shared" si="0"/>
        <v>820.95</v>
      </c>
    </row>
    <row r="19" spans="1:11" x14ac:dyDescent="0.25">
      <c r="A19" s="43"/>
      <c r="B19" s="43" t="s">
        <v>60</v>
      </c>
      <c r="C19" s="44" t="s">
        <v>14</v>
      </c>
      <c r="D19" s="44">
        <v>1</v>
      </c>
      <c r="E19" s="48">
        <f t="shared" si="1"/>
        <v>328.38</v>
      </c>
      <c r="F19" s="52">
        <f t="shared" si="2"/>
        <v>2</v>
      </c>
      <c r="G19" s="54">
        <v>1</v>
      </c>
      <c r="H19" s="47">
        <f t="shared" si="0"/>
        <v>656.76</v>
      </c>
      <c r="I19" s="55" t="s">
        <v>61</v>
      </c>
      <c r="J19" s="56">
        <f>SUM(G16:G21)</f>
        <v>5.5</v>
      </c>
    </row>
    <row r="20" spans="1:11" x14ac:dyDescent="0.25">
      <c r="A20" s="43"/>
      <c r="B20" s="43" t="s">
        <v>62</v>
      </c>
      <c r="C20" s="44" t="s">
        <v>14</v>
      </c>
      <c r="D20" s="44">
        <v>1</v>
      </c>
      <c r="E20" s="48">
        <f t="shared" si="1"/>
        <v>328.38</v>
      </c>
      <c r="F20" s="52">
        <f t="shared" si="2"/>
        <v>1.5</v>
      </c>
      <c r="G20" s="54">
        <v>1</v>
      </c>
      <c r="H20" s="47">
        <f t="shared" si="0"/>
        <v>492.57</v>
      </c>
    </row>
    <row r="21" spans="1:11" x14ac:dyDescent="0.25">
      <c r="A21" s="43"/>
      <c r="B21" s="43" t="s">
        <v>63</v>
      </c>
      <c r="C21" s="44" t="s">
        <v>64</v>
      </c>
      <c r="D21" s="44">
        <v>1</v>
      </c>
      <c r="E21" s="48">
        <f t="shared" si="1"/>
        <v>328.38</v>
      </c>
      <c r="F21" s="52">
        <f>F20-0.5</f>
        <v>1</v>
      </c>
      <c r="G21" s="54">
        <v>0.5</v>
      </c>
      <c r="H21" s="47">
        <f t="shared" si="0"/>
        <v>164.19</v>
      </c>
    </row>
    <row r="22" spans="1:11" hidden="1" x14ac:dyDescent="0.25">
      <c r="A22" s="43"/>
      <c r="B22" s="43" t="s">
        <v>65</v>
      </c>
      <c r="C22" s="44" t="s">
        <v>66</v>
      </c>
      <c r="D22" s="44">
        <v>1</v>
      </c>
      <c r="E22" s="48">
        <f t="shared" si="1"/>
        <v>328.38</v>
      </c>
      <c r="F22" s="52">
        <f t="shared" si="2"/>
        <v>0.5</v>
      </c>
      <c r="G22" s="54">
        <v>1.5</v>
      </c>
      <c r="H22" s="47">
        <f t="shared" si="0"/>
        <v>246.29</v>
      </c>
      <c r="K22" s="56"/>
    </row>
    <row r="23" spans="1:11" x14ac:dyDescent="0.25">
      <c r="A23" s="43"/>
      <c r="B23" s="211" t="s">
        <v>43</v>
      </c>
      <c r="C23" s="211"/>
      <c r="D23" s="211"/>
      <c r="E23" s="211"/>
      <c r="F23" s="211"/>
      <c r="G23" s="211"/>
      <c r="H23" s="51">
        <f>SUM(H15:H21)</f>
        <v>6239.22</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328.38</v>
      </c>
      <c r="F25" s="21">
        <f>F8</f>
        <v>6</v>
      </c>
      <c r="G25" s="20"/>
      <c r="H25" s="22">
        <f t="shared" ref="H25:H51" si="3">F25*E25*D25</f>
        <v>3941</v>
      </c>
    </row>
    <row r="26" spans="1:11" ht="13.2" customHeight="1" x14ac:dyDescent="0.25">
      <c r="A26" s="42"/>
      <c r="B26" s="8" t="s">
        <v>45</v>
      </c>
      <c r="C26" s="20"/>
      <c r="D26" s="60">
        <f>(F8/3)*2</f>
        <v>4</v>
      </c>
      <c r="E26" s="59">
        <f>$E$7</f>
        <v>328.38</v>
      </c>
      <c r="F26" s="21">
        <f>G7</f>
        <v>1.5</v>
      </c>
      <c r="G26" s="20"/>
      <c r="H26" s="22">
        <f t="shared" si="3"/>
        <v>1970</v>
      </c>
    </row>
    <row r="27" spans="1:11" ht="13.2" customHeight="1" x14ac:dyDescent="0.25">
      <c r="A27" s="42"/>
      <c r="B27" s="8" t="s">
        <v>46</v>
      </c>
      <c r="C27" s="20"/>
      <c r="D27" s="22">
        <f>(E26/3)*2</f>
        <v>219</v>
      </c>
      <c r="E27" s="21">
        <f>F8</f>
        <v>6</v>
      </c>
      <c r="F27" s="21">
        <f>G7</f>
        <v>1.5</v>
      </c>
      <c r="G27" s="20"/>
      <c r="H27" s="22">
        <f t="shared" si="3"/>
        <v>1971</v>
      </c>
      <c r="I27" s="61"/>
    </row>
    <row r="28" spans="1:11" ht="13.2" customHeight="1" x14ac:dyDescent="0.25">
      <c r="A28" s="42"/>
      <c r="B28" s="57" t="s">
        <v>68</v>
      </c>
      <c r="C28" s="20" t="s">
        <v>20</v>
      </c>
      <c r="D28" s="58">
        <v>2</v>
      </c>
      <c r="E28" s="59">
        <f>E15</f>
        <v>328.38</v>
      </c>
      <c r="F28" s="21">
        <f>F15</f>
        <v>4</v>
      </c>
      <c r="G28" s="20"/>
      <c r="H28" s="22">
        <f t="shared" si="3"/>
        <v>2627</v>
      </c>
    </row>
    <row r="29" spans="1:11" ht="13.2" customHeight="1" x14ac:dyDescent="0.25">
      <c r="A29" s="42"/>
      <c r="B29" s="8" t="s">
        <v>69</v>
      </c>
      <c r="C29" s="20"/>
      <c r="D29" s="58">
        <v>2</v>
      </c>
      <c r="E29" s="59">
        <f>E28</f>
        <v>328.38</v>
      </c>
      <c r="F29" s="21">
        <f>G15</f>
        <v>1.5</v>
      </c>
      <c r="G29" s="20"/>
      <c r="H29" s="22">
        <f t="shared" si="3"/>
        <v>985</v>
      </c>
    </row>
    <row r="30" spans="1:11" ht="13.2" customHeight="1" x14ac:dyDescent="0.25">
      <c r="A30" s="42"/>
      <c r="B30" s="8" t="s">
        <v>70</v>
      </c>
      <c r="C30" s="20"/>
      <c r="D30" s="22">
        <f>(E29/3)*2</f>
        <v>219</v>
      </c>
      <c r="E30" s="21">
        <f>F15</f>
        <v>4</v>
      </c>
      <c r="F30" s="21">
        <f>G15</f>
        <v>1.5</v>
      </c>
      <c r="G30" s="20"/>
      <c r="H30" s="22">
        <f t="shared" si="3"/>
        <v>1314</v>
      </c>
    </row>
    <row r="31" spans="1:11" ht="13.2" customHeight="1" x14ac:dyDescent="0.25">
      <c r="A31" s="42"/>
      <c r="B31" s="62" t="s">
        <v>71</v>
      </c>
      <c r="C31" s="44" t="s">
        <v>20</v>
      </c>
      <c r="D31" s="58">
        <v>2</v>
      </c>
      <c r="E31" s="59">
        <f>E16</f>
        <v>328.38</v>
      </c>
      <c r="F31" s="21">
        <f>F16</f>
        <v>3.5</v>
      </c>
      <c r="G31" s="20"/>
      <c r="H31" s="22">
        <f t="shared" si="3"/>
        <v>2299</v>
      </c>
    </row>
    <row r="32" spans="1:11" ht="13.2" customHeight="1" x14ac:dyDescent="0.25">
      <c r="A32" s="42"/>
      <c r="B32" s="43" t="s">
        <v>72</v>
      </c>
      <c r="C32" s="44"/>
      <c r="D32" s="58">
        <v>2</v>
      </c>
      <c r="E32" s="63">
        <f>E31</f>
        <v>328.38</v>
      </c>
      <c r="F32" s="20">
        <f>G16</f>
        <v>1</v>
      </c>
      <c r="G32" s="20"/>
      <c r="H32" s="22">
        <f t="shared" si="3"/>
        <v>657</v>
      </c>
    </row>
    <row r="33" spans="1:8" ht="13.2" customHeight="1" x14ac:dyDescent="0.25">
      <c r="A33" s="42"/>
      <c r="B33" s="43" t="s">
        <v>73</v>
      </c>
      <c r="C33" s="44"/>
      <c r="D33" s="64">
        <f>(E32/3)*2</f>
        <v>219</v>
      </c>
      <c r="E33" s="21">
        <f>F16</f>
        <v>3.5</v>
      </c>
      <c r="F33" s="20">
        <f>G16</f>
        <v>1</v>
      </c>
      <c r="G33" s="20"/>
      <c r="H33" s="22">
        <f t="shared" si="3"/>
        <v>767</v>
      </c>
    </row>
    <row r="34" spans="1:8" ht="13.2" customHeight="1" x14ac:dyDescent="0.25">
      <c r="A34" s="42"/>
      <c r="B34" s="62" t="s">
        <v>74</v>
      </c>
      <c r="C34" s="44" t="s">
        <v>20</v>
      </c>
      <c r="D34" s="58">
        <v>2</v>
      </c>
      <c r="E34" s="59">
        <f>E17</f>
        <v>328.38</v>
      </c>
      <c r="F34" s="21">
        <f>F17</f>
        <v>3</v>
      </c>
      <c r="G34" s="20"/>
      <c r="H34" s="22">
        <f t="shared" si="3"/>
        <v>1970</v>
      </c>
    </row>
    <row r="35" spans="1:8" ht="13.2" customHeight="1" x14ac:dyDescent="0.25">
      <c r="A35" s="42"/>
      <c r="B35" s="43" t="s">
        <v>75</v>
      </c>
      <c r="C35" s="44"/>
      <c r="D35" s="58">
        <v>2</v>
      </c>
      <c r="E35" s="59">
        <f>E34</f>
        <v>328.38</v>
      </c>
      <c r="F35" s="20">
        <f>G17</f>
        <v>1</v>
      </c>
      <c r="G35" s="20"/>
      <c r="H35" s="22">
        <f t="shared" si="3"/>
        <v>657</v>
      </c>
    </row>
    <row r="36" spans="1:8" ht="13.2" customHeight="1" x14ac:dyDescent="0.25">
      <c r="A36" s="42"/>
      <c r="B36" s="43" t="s">
        <v>76</v>
      </c>
      <c r="C36" s="44"/>
      <c r="D36" s="22">
        <f>(E35/3)*2</f>
        <v>219</v>
      </c>
      <c r="E36" s="21">
        <f>F17</f>
        <v>3</v>
      </c>
      <c r="F36" s="20">
        <f>F35</f>
        <v>1</v>
      </c>
      <c r="G36" s="20"/>
      <c r="H36" s="22">
        <f t="shared" si="3"/>
        <v>657</v>
      </c>
    </row>
    <row r="37" spans="1:8" ht="13.2" customHeight="1" x14ac:dyDescent="0.25">
      <c r="A37" s="42"/>
      <c r="B37" s="62" t="s">
        <v>77</v>
      </c>
      <c r="C37" s="44" t="s">
        <v>20</v>
      </c>
      <c r="D37" s="58">
        <v>2</v>
      </c>
      <c r="E37" s="59">
        <f>E18</f>
        <v>328.38</v>
      </c>
      <c r="F37" s="21">
        <f>F18</f>
        <v>2.5</v>
      </c>
      <c r="G37" s="20"/>
      <c r="H37" s="22">
        <f t="shared" si="3"/>
        <v>1642</v>
      </c>
    </row>
    <row r="38" spans="1:8" ht="13.2" customHeight="1" x14ac:dyDescent="0.25">
      <c r="A38" s="42"/>
      <c r="B38" s="43" t="s">
        <v>78</v>
      </c>
      <c r="C38" s="44"/>
      <c r="D38" s="58">
        <v>2</v>
      </c>
      <c r="E38" s="59">
        <f>E37</f>
        <v>328.38</v>
      </c>
      <c r="F38" s="20">
        <f>G18</f>
        <v>1</v>
      </c>
      <c r="G38" s="20"/>
      <c r="H38" s="22">
        <f t="shared" si="3"/>
        <v>657</v>
      </c>
    </row>
    <row r="39" spans="1:8" ht="13.2" customHeight="1" x14ac:dyDescent="0.25">
      <c r="A39" s="42"/>
      <c r="B39" s="43" t="s">
        <v>79</v>
      </c>
      <c r="C39" s="44"/>
      <c r="D39" s="22">
        <f>(E38/3)*2</f>
        <v>219</v>
      </c>
      <c r="E39" s="21">
        <f>F18</f>
        <v>2.5</v>
      </c>
      <c r="F39" s="20">
        <f>F38</f>
        <v>1</v>
      </c>
      <c r="G39" s="20"/>
      <c r="H39" s="22">
        <f t="shared" si="3"/>
        <v>548</v>
      </c>
    </row>
    <row r="40" spans="1:8" ht="13.2" customHeight="1" x14ac:dyDescent="0.25">
      <c r="A40" s="42"/>
      <c r="B40" s="62" t="s">
        <v>80</v>
      </c>
      <c r="C40" s="44" t="s">
        <v>20</v>
      </c>
      <c r="D40" s="58">
        <v>2</v>
      </c>
      <c r="E40" s="59">
        <f>E19</f>
        <v>328.38</v>
      </c>
      <c r="F40" s="21">
        <f>F19</f>
        <v>2</v>
      </c>
      <c r="G40" s="20"/>
      <c r="H40" s="22">
        <f t="shared" si="3"/>
        <v>1314</v>
      </c>
    </row>
    <row r="41" spans="1:8" ht="13.2" customHeight="1" x14ac:dyDescent="0.25">
      <c r="A41" s="42"/>
      <c r="B41" s="43" t="s">
        <v>81</v>
      </c>
      <c r="C41" s="44"/>
      <c r="D41" s="58">
        <v>2</v>
      </c>
      <c r="E41" s="59">
        <f>E40</f>
        <v>328.38</v>
      </c>
      <c r="F41" s="20">
        <f>G19</f>
        <v>1</v>
      </c>
      <c r="G41" s="20"/>
      <c r="H41" s="22">
        <f t="shared" si="3"/>
        <v>657</v>
      </c>
    </row>
    <row r="42" spans="1:8" ht="14.4" customHeight="1" x14ac:dyDescent="0.25">
      <c r="A42" s="42"/>
      <c r="B42" s="43" t="s">
        <v>82</v>
      </c>
      <c r="C42" s="44"/>
      <c r="D42" s="22">
        <f>(E41/3)*2</f>
        <v>219</v>
      </c>
      <c r="E42" s="21">
        <f>F19</f>
        <v>2</v>
      </c>
      <c r="F42" s="20">
        <f>F41</f>
        <v>1</v>
      </c>
      <c r="G42" s="20"/>
      <c r="H42" s="22">
        <f t="shared" si="3"/>
        <v>438</v>
      </c>
    </row>
    <row r="43" spans="1:8" ht="15.6" customHeight="1" x14ac:dyDescent="0.25">
      <c r="A43" s="42"/>
      <c r="B43" s="62" t="s">
        <v>83</v>
      </c>
      <c r="C43" s="44" t="s">
        <v>20</v>
      </c>
      <c r="D43" s="58">
        <v>2</v>
      </c>
      <c r="E43" s="59">
        <f>E20</f>
        <v>328.38</v>
      </c>
      <c r="F43" s="21">
        <f>F20</f>
        <v>1.5</v>
      </c>
      <c r="G43" s="20"/>
      <c r="H43" s="22">
        <f t="shared" si="3"/>
        <v>985</v>
      </c>
    </row>
    <row r="44" spans="1:8" x14ac:dyDescent="0.25">
      <c r="A44" s="43"/>
      <c r="B44" s="43" t="s">
        <v>84</v>
      </c>
      <c r="C44" s="44"/>
      <c r="D44" s="58">
        <v>2</v>
      </c>
      <c r="E44" s="59">
        <f>E43</f>
        <v>328.38</v>
      </c>
      <c r="F44" s="20">
        <f>G20</f>
        <v>1</v>
      </c>
      <c r="G44" s="20"/>
      <c r="H44" s="22">
        <f t="shared" si="3"/>
        <v>657</v>
      </c>
    </row>
    <row r="45" spans="1:8" x14ac:dyDescent="0.25">
      <c r="A45" s="43"/>
      <c r="B45" s="43" t="s">
        <v>85</v>
      </c>
      <c r="C45" s="44"/>
      <c r="D45" s="22">
        <f>(E44/3)*2</f>
        <v>219</v>
      </c>
      <c r="E45" s="21">
        <f>F20</f>
        <v>1.5</v>
      </c>
      <c r="F45" s="20">
        <f>F44</f>
        <v>1</v>
      </c>
      <c r="G45" s="20"/>
      <c r="H45" s="22">
        <f t="shared" si="3"/>
        <v>329</v>
      </c>
    </row>
    <row r="46" spans="1:8" x14ac:dyDescent="0.25">
      <c r="A46" s="43"/>
      <c r="B46" s="62" t="s">
        <v>86</v>
      </c>
      <c r="C46" s="44" t="s">
        <v>20</v>
      </c>
      <c r="D46" s="58">
        <v>2</v>
      </c>
      <c r="E46" s="59">
        <f>E21</f>
        <v>328.38</v>
      </c>
      <c r="F46" s="21">
        <f>F21</f>
        <v>1</v>
      </c>
      <c r="G46" s="20"/>
      <c r="H46" s="22">
        <f t="shared" si="3"/>
        <v>657</v>
      </c>
    </row>
    <row r="47" spans="1:8" x14ac:dyDescent="0.25">
      <c r="A47" s="43"/>
      <c r="B47" s="43" t="s">
        <v>87</v>
      </c>
      <c r="C47" s="44"/>
      <c r="D47" s="58">
        <v>2</v>
      </c>
      <c r="E47" s="59">
        <f>E46</f>
        <v>328.38</v>
      </c>
      <c r="F47" s="20">
        <f>G21</f>
        <v>0.5</v>
      </c>
      <c r="G47" s="20"/>
      <c r="H47" s="22">
        <f t="shared" si="3"/>
        <v>328</v>
      </c>
    </row>
    <row r="48" spans="1:8" x14ac:dyDescent="0.25">
      <c r="A48" s="43"/>
      <c r="B48" s="43" t="s">
        <v>88</v>
      </c>
      <c r="C48" s="44"/>
      <c r="D48" s="22">
        <f>(E47/3)*2</f>
        <v>219</v>
      </c>
      <c r="E48" s="21">
        <f>F21</f>
        <v>1</v>
      </c>
      <c r="F48" s="20">
        <f>F47</f>
        <v>0.5</v>
      </c>
      <c r="G48" s="20"/>
      <c r="H48" s="22">
        <f t="shared" si="3"/>
        <v>110</v>
      </c>
    </row>
    <row r="49" spans="1:9" hidden="1" x14ac:dyDescent="0.25">
      <c r="A49" s="43"/>
      <c r="B49" s="62" t="s">
        <v>89</v>
      </c>
      <c r="C49" s="44" t="s">
        <v>20</v>
      </c>
      <c r="D49" s="58">
        <v>2</v>
      </c>
      <c r="E49" s="59">
        <f>E22</f>
        <v>328.38</v>
      </c>
      <c r="F49" s="21">
        <f>F22</f>
        <v>0.5</v>
      </c>
      <c r="G49" s="20"/>
      <c r="H49" s="22">
        <f t="shared" si="3"/>
        <v>328</v>
      </c>
    </row>
    <row r="50" spans="1:9" hidden="1" x14ac:dyDescent="0.25">
      <c r="A50" s="43"/>
      <c r="B50" s="43" t="s">
        <v>90</v>
      </c>
      <c r="C50" s="44"/>
      <c r="D50" s="58">
        <v>2</v>
      </c>
      <c r="E50" s="59">
        <f>E49</f>
        <v>328.38</v>
      </c>
      <c r="F50" s="20">
        <f>G22</f>
        <v>1.5</v>
      </c>
      <c r="G50" s="20"/>
      <c r="H50" s="22">
        <f t="shared" si="3"/>
        <v>985</v>
      </c>
    </row>
    <row r="51" spans="1:9" hidden="1" x14ac:dyDescent="0.25">
      <c r="A51" s="43"/>
      <c r="B51" s="43" t="s">
        <v>91</v>
      </c>
      <c r="C51" s="44"/>
      <c r="D51" s="22">
        <f>(E50/3)*2</f>
        <v>219</v>
      </c>
      <c r="E51" s="21">
        <f>F22</f>
        <v>0.5</v>
      </c>
      <c r="F51" s="20">
        <f>F50</f>
        <v>1.5</v>
      </c>
      <c r="G51" s="20"/>
      <c r="H51" s="22">
        <f t="shared" si="3"/>
        <v>164</v>
      </c>
    </row>
    <row r="52" spans="1:9" x14ac:dyDescent="0.25">
      <c r="A52" s="43"/>
      <c r="B52" s="211" t="s">
        <v>43</v>
      </c>
      <c r="C52" s="211"/>
      <c r="D52" s="211"/>
      <c r="E52" s="211"/>
      <c r="F52" s="211"/>
      <c r="G52" s="211"/>
      <c r="H52" s="51">
        <f>SUM(H25:H48)</f>
        <v>28137</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328.38</v>
      </c>
      <c r="F54" s="43">
        <v>1</v>
      </c>
      <c r="G54" s="43">
        <v>0.1</v>
      </c>
      <c r="H54" s="47">
        <f>G54*F54*E54*D54</f>
        <v>32.840000000000003</v>
      </c>
    </row>
    <row r="55" spans="1:9" x14ac:dyDescent="0.25">
      <c r="A55" s="43"/>
      <c r="B55" s="211" t="s">
        <v>43</v>
      </c>
      <c r="C55" s="211"/>
      <c r="D55" s="211"/>
      <c r="E55" s="211"/>
      <c r="F55" s="211"/>
      <c r="G55" s="211"/>
      <c r="H55" s="51">
        <f>SUM(H54)</f>
        <v>32.840000000000003</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328.38</v>
      </c>
      <c r="F57" s="43"/>
      <c r="G57" s="43"/>
      <c r="H57" s="47">
        <f>H10*0.6</f>
        <v>8715.42</v>
      </c>
    </row>
    <row r="58" spans="1:9" x14ac:dyDescent="0.25">
      <c r="A58" s="43"/>
      <c r="B58" s="211" t="s">
        <v>43</v>
      </c>
      <c r="C58" s="211"/>
      <c r="D58" s="211"/>
      <c r="E58" s="211"/>
      <c r="F58" s="211"/>
      <c r="G58" s="211"/>
      <c r="H58" s="51">
        <f>SUM(H57)</f>
        <v>8715.42</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328.38</v>
      </c>
      <c r="F60" s="69">
        <f>J19</f>
        <v>5.5</v>
      </c>
      <c r="G60" s="69">
        <v>5</v>
      </c>
      <c r="H60" s="47">
        <f>G60*F60*E60*D60</f>
        <v>9030.4500000000007</v>
      </c>
      <c r="I60">
        <f>F60*G60</f>
        <v>27.5</v>
      </c>
    </row>
    <row r="61" spans="1:9" x14ac:dyDescent="0.25">
      <c r="A61" s="43"/>
      <c r="B61" s="211" t="s">
        <v>43</v>
      </c>
      <c r="C61" s="211"/>
      <c r="D61" s="211"/>
      <c r="E61" s="211"/>
      <c r="F61" s="211"/>
      <c r="G61" s="211"/>
      <c r="H61" s="51">
        <f>SUM(H60)</f>
        <v>9030.4500000000007</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tabColor theme="9" tint="0.59999389629810485"/>
  </sheetPr>
  <dimension ref="A1:K12"/>
  <sheetViews>
    <sheetView view="pageBreakPreview" topLeftCell="A4"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7" style="113" customWidth="1"/>
    <col min="4" max="4" width="6.6640625" style="113" customWidth="1"/>
    <col min="5" max="5" width="12.77734375" style="113" bestFit="1" customWidth="1"/>
    <col min="6" max="6" width="12.5546875" style="113" customWidth="1"/>
    <col min="7" max="7" width="36.109375"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26.25" customHeight="1" x14ac:dyDescent="0.25">
      <c r="A1" s="204" t="s">
        <v>98</v>
      </c>
      <c r="B1" s="204"/>
      <c r="C1" s="204"/>
      <c r="D1" s="204"/>
      <c r="E1" s="204"/>
      <c r="F1" s="204"/>
      <c r="G1" s="204"/>
      <c r="H1" s="204"/>
    </row>
    <row r="2" spans="1:11" ht="35.25" customHeight="1" x14ac:dyDescent="0.25">
      <c r="A2" s="205" t="s">
        <v>109</v>
      </c>
      <c r="B2" s="205"/>
      <c r="C2" s="205"/>
      <c r="D2" s="205"/>
      <c r="E2" s="205"/>
      <c r="F2" s="205"/>
      <c r="G2" s="205"/>
      <c r="H2" s="205"/>
    </row>
    <row r="3" spans="1:11" ht="38.25" customHeight="1" thickBot="1" x14ac:dyDescent="0.3">
      <c r="A3" s="207" t="s">
        <v>227</v>
      </c>
      <c r="B3" s="207"/>
      <c r="C3" s="207"/>
      <c r="D3" s="207"/>
      <c r="E3" s="207"/>
      <c r="F3" s="207"/>
      <c r="G3" s="207"/>
      <c r="H3" s="207"/>
    </row>
    <row r="4" spans="1:11" ht="41.4" x14ac:dyDescent="0.25">
      <c r="A4" s="158" t="s">
        <v>6</v>
      </c>
      <c r="B4" s="158" t="s">
        <v>192</v>
      </c>
      <c r="C4" s="159" t="s">
        <v>0</v>
      </c>
      <c r="D4" s="159" t="s">
        <v>7</v>
      </c>
      <c r="E4" s="159" t="s">
        <v>9</v>
      </c>
      <c r="F4" s="112" t="s">
        <v>190</v>
      </c>
      <c r="G4" s="112" t="s">
        <v>191</v>
      </c>
      <c r="H4" s="155" t="s">
        <v>10</v>
      </c>
      <c r="K4" s="118"/>
    </row>
    <row r="5" spans="1:11" s="181" customFormat="1" ht="55.2" x14ac:dyDescent="0.25">
      <c r="A5" s="178">
        <v>1</v>
      </c>
      <c r="B5" s="178" t="s">
        <v>12</v>
      </c>
      <c r="C5" s="121" t="s">
        <v>13</v>
      </c>
      <c r="D5" s="178" t="s">
        <v>14</v>
      </c>
      <c r="E5" s="179">
        <v>19418.849999999999</v>
      </c>
      <c r="F5" s="180"/>
      <c r="G5" s="180"/>
      <c r="H5" s="183"/>
      <c r="K5" s="182"/>
    </row>
    <row r="6" spans="1:11" s="181" customFormat="1" ht="41.4" x14ac:dyDescent="0.25">
      <c r="A6" s="178">
        <f>A5+1</f>
        <v>2</v>
      </c>
      <c r="B6" s="178" t="s">
        <v>16</v>
      </c>
      <c r="C6" s="127" t="s">
        <v>17</v>
      </c>
      <c r="D6" s="178" t="s">
        <v>14</v>
      </c>
      <c r="E6" s="179">
        <v>5898.22</v>
      </c>
      <c r="F6" s="180"/>
      <c r="G6" s="180"/>
      <c r="H6" s="183"/>
    </row>
    <row r="7" spans="1:11" s="181" customFormat="1" ht="41.4" x14ac:dyDescent="0.25">
      <c r="A7" s="178">
        <f t="shared" ref="A7:A11" si="0">A6+1</f>
        <v>3</v>
      </c>
      <c r="B7" s="178" t="s">
        <v>16</v>
      </c>
      <c r="C7" s="127" t="s">
        <v>17</v>
      </c>
      <c r="D7" s="178" t="s">
        <v>14</v>
      </c>
      <c r="E7" s="179">
        <v>9666.5400000000009</v>
      </c>
      <c r="F7" s="180"/>
      <c r="G7" s="180"/>
      <c r="H7" s="183"/>
    </row>
    <row r="8" spans="1:11" s="181" customFormat="1" ht="41.4" x14ac:dyDescent="0.25">
      <c r="A8" s="178">
        <f t="shared" si="0"/>
        <v>4</v>
      </c>
      <c r="B8" s="178" t="s">
        <v>18</v>
      </c>
      <c r="C8" s="127" t="s">
        <v>19</v>
      </c>
      <c r="D8" s="178" t="s">
        <v>20</v>
      </c>
      <c r="E8" s="179">
        <v>47727.75</v>
      </c>
      <c r="F8" s="180"/>
      <c r="G8" s="180"/>
      <c r="H8" s="183"/>
    </row>
    <row r="9" spans="1:11" s="181" customFormat="1" ht="41.4" x14ac:dyDescent="0.25">
      <c r="A9" s="178">
        <f t="shared" si="0"/>
        <v>5</v>
      </c>
      <c r="B9" s="178" t="s">
        <v>21</v>
      </c>
      <c r="C9" s="127" t="s">
        <v>22</v>
      </c>
      <c r="D9" s="178" t="s">
        <v>14</v>
      </c>
      <c r="E9" s="179">
        <v>65.540000000000006</v>
      </c>
      <c r="F9" s="180"/>
      <c r="G9" s="180"/>
      <c r="H9" s="183"/>
    </row>
    <row r="10" spans="1:11" s="181" customFormat="1" ht="27.6" x14ac:dyDescent="0.25">
      <c r="A10" s="178">
        <f t="shared" si="0"/>
        <v>6</v>
      </c>
      <c r="B10" s="178" t="s">
        <v>30</v>
      </c>
      <c r="C10" s="127" t="s">
        <v>31</v>
      </c>
      <c r="D10" s="178" t="s">
        <v>14</v>
      </c>
      <c r="E10" s="179">
        <v>11651.3</v>
      </c>
      <c r="F10" s="180"/>
      <c r="G10" s="180"/>
      <c r="H10" s="183"/>
    </row>
    <row r="11" spans="1:11" s="181" customFormat="1" ht="55.2" x14ac:dyDescent="0.25">
      <c r="A11" s="178">
        <f t="shared" si="0"/>
        <v>7</v>
      </c>
      <c r="B11" s="178" t="s">
        <v>32</v>
      </c>
      <c r="C11" s="127" t="s">
        <v>33</v>
      </c>
      <c r="D11" s="178" t="s">
        <v>14</v>
      </c>
      <c r="E11" s="179">
        <v>14745.55</v>
      </c>
      <c r="F11" s="180"/>
      <c r="G11" s="180"/>
      <c r="H11" s="183"/>
    </row>
    <row r="12" spans="1:11" ht="24" customHeight="1" thickBot="1" x14ac:dyDescent="0.3">
      <c r="A12" s="208" t="s">
        <v>4</v>
      </c>
      <c r="B12" s="209"/>
      <c r="C12" s="209"/>
      <c r="D12" s="209"/>
      <c r="E12" s="209"/>
      <c r="F12" s="209"/>
      <c r="G12" s="210"/>
      <c r="H12" s="157"/>
    </row>
  </sheetData>
  <mergeCells count="4">
    <mergeCell ref="A1:H1"/>
    <mergeCell ref="A2:H2"/>
    <mergeCell ref="A3:H3"/>
    <mergeCell ref="A12:G12"/>
  </mergeCells>
  <printOptions horizontalCentered="1"/>
  <pageMargins left="0.59055118110236227" right="0.59055118110236227" top="0.59055118110236227" bottom="0.59055118110236227" header="0.11811023622047245" footer="0.11811023622047245"/>
  <pageSetup paperSize="9" scale="92"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tabColor theme="9" tint="0.59999389629810485"/>
  </sheetPr>
  <dimension ref="A1:K61"/>
  <sheetViews>
    <sheetView view="pageBreakPreview" topLeftCell="A41" zoomScale="140" zoomScaleNormal="100" zoomScaleSheetLayoutView="140" workbookViewId="0">
      <selection activeCell="J58" sqref="J58"/>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'14 BOQ Engarodheri'!A1:H1</f>
        <v>EFAP-KPID- CW-14: Repair and Rehabilitation of and Flood Protection Structures, Swat. Swat Irrigation Division-I</v>
      </c>
      <c r="B1" s="212"/>
      <c r="C1" s="212"/>
      <c r="D1" s="212"/>
      <c r="E1" s="212"/>
      <c r="F1" s="212"/>
      <c r="G1" s="212"/>
      <c r="H1" s="212"/>
    </row>
    <row r="2" spans="1:9" ht="23.25" customHeight="1" x14ac:dyDescent="0.25">
      <c r="A2" s="213" t="str">
        <f>'14 BOQ Engarodheri'!A2:H2</f>
        <v xml:space="preserve">1. Rehabilitation  of flood protection works along  left bank of Swat river at  villages Takhtaband, Engaro Dheri,Balogram and adjoining area  District Swat. </v>
      </c>
      <c r="B2" s="213"/>
      <c r="C2" s="213"/>
      <c r="D2" s="213"/>
      <c r="E2" s="213"/>
      <c r="F2" s="213"/>
      <c r="G2" s="213"/>
      <c r="H2" s="213"/>
    </row>
    <row r="3" spans="1:9" ht="17.25" customHeight="1" x14ac:dyDescent="0.25">
      <c r="A3" s="214" t="str">
        <f>'14 BOQ Engarodheri'!A3:H3</f>
        <v>Bill NO 14:  Rehabilitation of Flood Protection Structure at  village Engarodheri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Swat-I'!$J$22</f>
        <v>624.15</v>
      </c>
      <c r="F7" s="46">
        <f>'[17]Table Swat-I'!$E$61</f>
        <v>3.5</v>
      </c>
      <c r="G7" s="46">
        <f>'[17]Table Swat-I'!$G$61</f>
        <v>1.5</v>
      </c>
      <c r="H7" s="47">
        <f>G7*F7*E7*D7</f>
        <v>3276.79</v>
      </c>
    </row>
    <row r="8" spans="1:9" x14ac:dyDescent="0.25">
      <c r="A8" s="43"/>
      <c r="B8" s="43" t="s">
        <v>41</v>
      </c>
      <c r="C8" s="44" t="s">
        <v>14</v>
      </c>
      <c r="D8" s="44">
        <v>1</v>
      </c>
      <c r="E8" s="48">
        <f>E7</f>
        <v>624.15</v>
      </c>
      <c r="F8" s="46">
        <f>'[17]Table Swat-I'!$F$61</f>
        <v>6</v>
      </c>
      <c r="G8" s="49">
        <f>G7</f>
        <v>1.5</v>
      </c>
      <c r="H8" s="47">
        <f>G8*F8*E8*D8</f>
        <v>5617.35</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18494.14</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624.15</v>
      </c>
      <c r="F12" s="49">
        <f>F8</f>
        <v>6</v>
      </c>
      <c r="G12" s="49">
        <f>G8</f>
        <v>1.5</v>
      </c>
      <c r="H12" s="47">
        <f>G12*F12*E12*D12</f>
        <v>5617.35</v>
      </c>
    </row>
    <row r="13" spans="1:9" x14ac:dyDescent="0.25">
      <c r="A13" s="43"/>
      <c r="B13" s="211" t="s">
        <v>43</v>
      </c>
      <c r="C13" s="211"/>
      <c r="D13" s="211"/>
      <c r="E13" s="211"/>
      <c r="F13" s="211"/>
      <c r="G13" s="211"/>
      <c r="H13" s="51">
        <f>SUM(H12)</f>
        <v>5617.35</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624.15</v>
      </c>
      <c r="F15" s="52">
        <f>F7</f>
        <v>3.5</v>
      </c>
      <c r="G15" s="49">
        <f>G7</f>
        <v>1.5</v>
      </c>
      <c r="H15" s="47">
        <f t="shared" ref="H15:H22" si="0">G15*F15*E15*D15</f>
        <v>3276.79</v>
      </c>
      <c r="I15" s="53"/>
    </row>
    <row r="16" spans="1:9" x14ac:dyDescent="0.25">
      <c r="A16" s="43"/>
      <c r="B16" s="43" t="s">
        <v>57</v>
      </c>
      <c r="C16" s="44" t="s">
        <v>14</v>
      </c>
      <c r="D16" s="44">
        <v>1</v>
      </c>
      <c r="E16" s="48">
        <f t="shared" ref="E16:E22" si="1">$E$7</f>
        <v>624.15</v>
      </c>
      <c r="F16" s="52">
        <f t="shared" ref="F16:F22" si="2">F15-0.5</f>
        <v>3</v>
      </c>
      <c r="G16" s="54">
        <v>1</v>
      </c>
      <c r="H16" s="47">
        <f t="shared" si="0"/>
        <v>1872.45</v>
      </c>
    </row>
    <row r="17" spans="1:11" x14ac:dyDescent="0.25">
      <c r="A17" s="43"/>
      <c r="B17" s="43" t="s">
        <v>58</v>
      </c>
      <c r="C17" s="44" t="s">
        <v>14</v>
      </c>
      <c r="D17" s="44">
        <v>1</v>
      </c>
      <c r="E17" s="48">
        <f t="shared" si="1"/>
        <v>624.15</v>
      </c>
      <c r="F17" s="52">
        <f t="shared" si="2"/>
        <v>2.5</v>
      </c>
      <c r="G17" s="54">
        <v>1</v>
      </c>
      <c r="H17" s="47">
        <f t="shared" si="0"/>
        <v>1560.38</v>
      </c>
    </row>
    <row r="18" spans="1:11" x14ac:dyDescent="0.25">
      <c r="A18" s="43"/>
      <c r="B18" s="43" t="s">
        <v>59</v>
      </c>
      <c r="C18" s="44" t="s">
        <v>14</v>
      </c>
      <c r="D18" s="44">
        <v>1</v>
      </c>
      <c r="E18" s="48">
        <f t="shared" si="1"/>
        <v>624.15</v>
      </c>
      <c r="F18" s="52">
        <f t="shared" si="2"/>
        <v>2</v>
      </c>
      <c r="G18" s="54">
        <v>1</v>
      </c>
      <c r="H18" s="47">
        <f t="shared" si="0"/>
        <v>1248.3</v>
      </c>
    </row>
    <row r="19" spans="1:11" x14ac:dyDescent="0.25">
      <c r="A19" s="43"/>
      <c r="B19" s="43" t="s">
        <v>60</v>
      </c>
      <c r="C19" s="44" t="s">
        <v>14</v>
      </c>
      <c r="D19" s="44">
        <v>1</v>
      </c>
      <c r="E19" s="48">
        <f t="shared" si="1"/>
        <v>624.15</v>
      </c>
      <c r="F19" s="52">
        <f t="shared" si="2"/>
        <v>1.5</v>
      </c>
      <c r="G19" s="54">
        <v>1</v>
      </c>
      <c r="H19" s="47">
        <f t="shared" si="0"/>
        <v>936.23</v>
      </c>
      <c r="I19" s="55" t="s">
        <v>61</v>
      </c>
      <c r="J19" s="56">
        <f>SUM(G16:G20)</f>
        <v>4.5</v>
      </c>
    </row>
    <row r="20" spans="1:11" x14ac:dyDescent="0.25">
      <c r="A20" s="43"/>
      <c r="B20" s="43" t="s">
        <v>62</v>
      </c>
      <c r="C20" s="44" t="s">
        <v>14</v>
      </c>
      <c r="D20" s="44">
        <v>1</v>
      </c>
      <c r="E20" s="48">
        <f t="shared" si="1"/>
        <v>624.15</v>
      </c>
      <c r="F20" s="52">
        <f t="shared" si="2"/>
        <v>1</v>
      </c>
      <c r="G20" s="54">
        <v>0.5</v>
      </c>
      <c r="H20" s="47">
        <f t="shared" si="0"/>
        <v>312.08</v>
      </c>
    </row>
    <row r="21" spans="1:11" hidden="1" x14ac:dyDescent="0.25">
      <c r="A21" s="43"/>
      <c r="B21" s="43" t="s">
        <v>63</v>
      </c>
      <c r="C21" s="44" t="s">
        <v>64</v>
      </c>
      <c r="D21" s="44">
        <v>1</v>
      </c>
      <c r="E21" s="48">
        <f t="shared" si="1"/>
        <v>624.15</v>
      </c>
      <c r="F21" s="52">
        <f>F20-0.5</f>
        <v>0.5</v>
      </c>
      <c r="G21" s="54">
        <v>0.5</v>
      </c>
      <c r="H21" s="47">
        <f t="shared" si="0"/>
        <v>156.04</v>
      </c>
    </row>
    <row r="22" spans="1:11" hidden="1" x14ac:dyDescent="0.25">
      <c r="A22" s="43"/>
      <c r="B22" s="43" t="s">
        <v>65</v>
      </c>
      <c r="C22" s="44" t="s">
        <v>66</v>
      </c>
      <c r="D22" s="44">
        <v>1</v>
      </c>
      <c r="E22" s="48">
        <f t="shared" si="1"/>
        <v>624.15</v>
      </c>
      <c r="F22" s="52">
        <f t="shared" si="2"/>
        <v>0</v>
      </c>
      <c r="G22" s="54">
        <v>1.5</v>
      </c>
      <c r="H22" s="47">
        <f t="shared" si="0"/>
        <v>0</v>
      </c>
      <c r="K22" s="56"/>
    </row>
    <row r="23" spans="1:11" x14ac:dyDescent="0.25">
      <c r="A23" s="43"/>
      <c r="B23" s="211" t="s">
        <v>43</v>
      </c>
      <c r="C23" s="211"/>
      <c r="D23" s="211"/>
      <c r="E23" s="211"/>
      <c r="F23" s="211"/>
      <c r="G23" s="211"/>
      <c r="H23" s="51">
        <f>SUM(H15:H20)</f>
        <v>9206.23</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624.15</v>
      </c>
      <c r="F25" s="21">
        <f>F8</f>
        <v>6</v>
      </c>
      <c r="G25" s="20"/>
      <c r="H25" s="22">
        <f t="shared" ref="H25:H51" si="3">F25*E25*D25</f>
        <v>7490</v>
      </c>
    </row>
    <row r="26" spans="1:11" ht="13.2" customHeight="1" x14ac:dyDescent="0.25">
      <c r="A26" s="42"/>
      <c r="B26" s="8" t="s">
        <v>45</v>
      </c>
      <c r="C26" s="20"/>
      <c r="D26" s="60">
        <f>(F8/3)*2</f>
        <v>4</v>
      </c>
      <c r="E26" s="59">
        <f>$E$7</f>
        <v>624.15</v>
      </c>
      <c r="F26" s="21">
        <f>G7</f>
        <v>1.5</v>
      </c>
      <c r="G26" s="20"/>
      <c r="H26" s="22">
        <f t="shared" si="3"/>
        <v>3745</v>
      </c>
    </row>
    <row r="27" spans="1:11" ht="13.2" customHeight="1" x14ac:dyDescent="0.25">
      <c r="A27" s="42"/>
      <c r="B27" s="8" t="s">
        <v>46</v>
      </c>
      <c r="C27" s="20"/>
      <c r="D27" s="22">
        <f>(E26/3)*2</f>
        <v>416</v>
      </c>
      <c r="E27" s="21">
        <f>F8</f>
        <v>6</v>
      </c>
      <c r="F27" s="21">
        <f>G7</f>
        <v>1.5</v>
      </c>
      <c r="G27" s="20"/>
      <c r="H27" s="22">
        <f t="shared" si="3"/>
        <v>3744</v>
      </c>
      <c r="I27" s="61"/>
    </row>
    <row r="28" spans="1:11" ht="13.2" customHeight="1" x14ac:dyDescent="0.25">
      <c r="A28" s="42"/>
      <c r="B28" s="57" t="s">
        <v>68</v>
      </c>
      <c r="C28" s="20" t="s">
        <v>20</v>
      </c>
      <c r="D28" s="58">
        <v>2</v>
      </c>
      <c r="E28" s="59">
        <f>E15</f>
        <v>624.15</v>
      </c>
      <c r="F28" s="21">
        <f>F15</f>
        <v>3.5</v>
      </c>
      <c r="G28" s="20"/>
      <c r="H28" s="22">
        <f t="shared" si="3"/>
        <v>4369</v>
      </c>
    </row>
    <row r="29" spans="1:11" ht="13.2" customHeight="1" x14ac:dyDescent="0.25">
      <c r="A29" s="42"/>
      <c r="B29" s="8" t="s">
        <v>69</v>
      </c>
      <c r="C29" s="20"/>
      <c r="D29" s="58">
        <v>2</v>
      </c>
      <c r="E29" s="59">
        <f>E28</f>
        <v>624.15</v>
      </c>
      <c r="F29" s="21">
        <f>G15</f>
        <v>1.5</v>
      </c>
      <c r="G29" s="20"/>
      <c r="H29" s="22">
        <f t="shared" si="3"/>
        <v>1872</v>
      </c>
    </row>
    <row r="30" spans="1:11" ht="13.2" customHeight="1" x14ac:dyDescent="0.25">
      <c r="A30" s="42"/>
      <c r="B30" s="8" t="s">
        <v>70</v>
      </c>
      <c r="C30" s="20"/>
      <c r="D30" s="22">
        <f>(E29/3)*2</f>
        <v>416</v>
      </c>
      <c r="E30" s="21">
        <f>F15</f>
        <v>3.5</v>
      </c>
      <c r="F30" s="21">
        <f>G15</f>
        <v>1.5</v>
      </c>
      <c r="G30" s="20"/>
      <c r="H30" s="22">
        <f t="shared" si="3"/>
        <v>2184</v>
      </c>
    </row>
    <row r="31" spans="1:11" ht="13.2" customHeight="1" x14ac:dyDescent="0.25">
      <c r="A31" s="42"/>
      <c r="B31" s="62" t="s">
        <v>71</v>
      </c>
      <c r="C31" s="44" t="s">
        <v>20</v>
      </c>
      <c r="D31" s="58">
        <v>2</v>
      </c>
      <c r="E31" s="59">
        <f>E16</f>
        <v>624.15</v>
      </c>
      <c r="F31" s="21">
        <f>F16</f>
        <v>3</v>
      </c>
      <c r="G31" s="20"/>
      <c r="H31" s="22">
        <f t="shared" si="3"/>
        <v>3745</v>
      </c>
    </row>
    <row r="32" spans="1:11" ht="13.2" customHeight="1" x14ac:dyDescent="0.25">
      <c r="A32" s="42"/>
      <c r="B32" s="43" t="s">
        <v>72</v>
      </c>
      <c r="C32" s="44"/>
      <c r="D32" s="58">
        <v>2</v>
      </c>
      <c r="E32" s="63">
        <f>E31</f>
        <v>624.15</v>
      </c>
      <c r="F32" s="20">
        <f>G16</f>
        <v>1</v>
      </c>
      <c r="G32" s="20"/>
      <c r="H32" s="22">
        <f t="shared" si="3"/>
        <v>1248</v>
      </c>
    </row>
    <row r="33" spans="1:8" ht="13.2" customHeight="1" x14ac:dyDescent="0.25">
      <c r="A33" s="42"/>
      <c r="B33" s="43" t="s">
        <v>73</v>
      </c>
      <c r="C33" s="44"/>
      <c r="D33" s="64">
        <f>(E32/3)*2</f>
        <v>416</v>
      </c>
      <c r="E33" s="21">
        <f>F16</f>
        <v>3</v>
      </c>
      <c r="F33" s="20">
        <f>G16</f>
        <v>1</v>
      </c>
      <c r="G33" s="20"/>
      <c r="H33" s="22">
        <f t="shared" si="3"/>
        <v>1248</v>
      </c>
    </row>
    <row r="34" spans="1:8" ht="13.2" customHeight="1" x14ac:dyDescent="0.25">
      <c r="A34" s="42"/>
      <c r="B34" s="62" t="s">
        <v>74</v>
      </c>
      <c r="C34" s="44" t="s">
        <v>20</v>
      </c>
      <c r="D34" s="58">
        <v>2</v>
      </c>
      <c r="E34" s="59">
        <f>E17</f>
        <v>624.15</v>
      </c>
      <c r="F34" s="21">
        <f>F17</f>
        <v>2.5</v>
      </c>
      <c r="G34" s="20"/>
      <c r="H34" s="22">
        <f t="shared" si="3"/>
        <v>3121</v>
      </c>
    </row>
    <row r="35" spans="1:8" ht="13.2" customHeight="1" x14ac:dyDescent="0.25">
      <c r="A35" s="42"/>
      <c r="B35" s="43" t="s">
        <v>75</v>
      </c>
      <c r="C35" s="44"/>
      <c r="D35" s="58">
        <v>2</v>
      </c>
      <c r="E35" s="59">
        <f>E34</f>
        <v>624.15</v>
      </c>
      <c r="F35" s="20">
        <f>G17</f>
        <v>1</v>
      </c>
      <c r="G35" s="20"/>
      <c r="H35" s="22">
        <f t="shared" si="3"/>
        <v>1248</v>
      </c>
    </row>
    <row r="36" spans="1:8" ht="13.2" customHeight="1" x14ac:dyDescent="0.25">
      <c r="A36" s="42"/>
      <c r="B36" s="43" t="s">
        <v>76</v>
      </c>
      <c r="C36" s="44"/>
      <c r="D36" s="22">
        <f>(E35/3)*2</f>
        <v>416</v>
      </c>
      <c r="E36" s="21">
        <f>F17</f>
        <v>2.5</v>
      </c>
      <c r="F36" s="20">
        <f>F35</f>
        <v>1</v>
      </c>
      <c r="G36" s="20"/>
      <c r="H36" s="22">
        <f t="shared" si="3"/>
        <v>1040</v>
      </c>
    </row>
    <row r="37" spans="1:8" ht="13.2" customHeight="1" x14ac:dyDescent="0.25">
      <c r="A37" s="42"/>
      <c r="B37" s="62" t="s">
        <v>77</v>
      </c>
      <c r="C37" s="44" t="s">
        <v>20</v>
      </c>
      <c r="D37" s="58">
        <v>2</v>
      </c>
      <c r="E37" s="59">
        <f>E18</f>
        <v>624.15</v>
      </c>
      <c r="F37" s="21">
        <f>F18</f>
        <v>2</v>
      </c>
      <c r="G37" s="20"/>
      <c r="H37" s="22">
        <f t="shared" si="3"/>
        <v>2497</v>
      </c>
    </row>
    <row r="38" spans="1:8" ht="13.2" customHeight="1" x14ac:dyDescent="0.25">
      <c r="A38" s="42"/>
      <c r="B38" s="43" t="s">
        <v>78</v>
      </c>
      <c r="C38" s="44"/>
      <c r="D38" s="58">
        <v>2</v>
      </c>
      <c r="E38" s="59">
        <f>E37</f>
        <v>624.15</v>
      </c>
      <c r="F38" s="20">
        <f>G18</f>
        <v>1</v>
      </c>
      <c r="G38" s="20"/>
      <c r="H38" s="22">
        <f t="shared" si="3"/>
        <v>1248</v>
      </c>
    </row>
    <row r="39" spans="1:8" ht="13.2" customHeight="1" x14ac:dyDescent="0.25">
      <c r="A39" s="42"/>
      <c r="B39" s="43" t="s">
        <v>79</v>
      </c>
      <c r="C39" s="44"/>
      <c r="D39" s="22">
        <f>(E38/3)*2</f>
        <v>416</v>
      </c>
      <c r="E39" s="21">
        <f>F18</f>
        <v>2</v>
      </c>
      <c r="F39" s="20">
        <f>F38</f>
        <v>1</v>
      </c>
      <c r="G39" s="20"/>
      <c r="H39" s="22">
        <f t="shared" si="3"/>
        <v>832</v>
      </c>
    </row>
    <row r="40" spans="1:8" ht="13.2" customHeight="1" x14ac:dyDescent="0.25">
      <c r="A40" s="42"/>
      <c r="B40" s="62" t="s">
        <v>80</v>
      </c>
      <c r="C40" s="44" t="s">
        <v>20</v>
      </c>
      <c r="D40" s="58">
        <v>2</v>
      </c>
      <c r="E40" s="59">
        <f>E19</f>
        <v>624.15</v>
      </c>
      <c r="F40" s="21">
        <f>F19</f>
        <v>1.5</v>
      </c>
      <c r="G40" s="20"/>
      <c r="H40" s="22">
        <f t="shared" si="3"/>
        <v>1872</v>
      </c>
    </row>
    <row r="41" spans="1:8" ht="13.2" customHeight="1" x14ac:dyDescent="0.25">
      <c r="A41" s="42"/>
      <c r="B41" s="43" t="s">
        <v>81</v>
      </c>
      <c r="C41" s="44"/>
      <c r="D41" s="58">
        <v>2</v>
      </c>
      <c r="E41" s="59">
        <f>E40</f>
        <v>624.15</v>
      </c>
      <c r="F41" s="20">
        <f>G19</f>
        <v>1</v>
      </c>
      <c r="G41" s="20"/>
      <c r="H41" s="22">
        <f t="shared" si="3"/>
        <v>1248</v>
      </c>
    </row>
    <row r="42" spans="1:8" ht="14.4" customHeight="1" x14ac:dyDescent="0.25">
      <c r="A42" s="42"/>
      <c r="B42" s="43" t="s">
        <v>82</v>
      </c>
      <c r="C42" s="44"/>
      <c r="D42" s="22">
        <f>(E41/3)*2</f>
        <v>416</v>
      </c>
      <c r="E42" s="21">
        <f>F19</f>
        <v>1.5</v>
      </c>
      <c r="F42" s="20">
        <f>F41</f>
        <v>1</v>
      </c>
      <c r="G42" s="20"/>
      <c r="H42" s="22">
        <f t="shared" si="3"/>
        <v>624</v>
      </c>
    </row>
    <row r="43" spans="1:8" ht="15.6" customHeight="1" x14ac:dyDescent="0.25">
      <c r="A43" s="42"/>
      <c r="B43" s="62" t="s">
        <v>83</v>
      </c>
      <c r="C43" s="44" t="s">
        <v>20</v>
      </c>
      <c r="D43" s="58">
        <v>2</v>
      </c>
      <c r="E43" s="59">
        <f>E20</f>
        <v>624.15</v>
      </c>
      <c r="F43" s="21">
        <f>F20</f>
        <v>1</v>
      </c>
      <c r="G43" s="20"/>
      <c r="H43" s="22">
        <f t="shared" si="3"/>
        <v>1248</v>
      </c>
    </row>
    <row r="44" spans="1:8" x14ac:dyDescent="0.25">
      <c r="A44" s="43"/>
      <c r="B44" s="43" t="s">
        <v>84</v>
      </c>
      <c r="C44" s="44"/>
      <c r="D44" s="58">
        <v>2</v>
      </c>
      <c r="E44" s="59">
        <f>E43</f>
        <v>624.15</v>
      </c>
      <c r="F44" s="20">
        <f>G20</f>
        <v>0.5</v>
      </c>
      <c r="G44" s="20"/>
      <c r="H44" s="22">
        <f t="shared" si="3"/>
        <v>624</v>
      </c>
    </row>
    <row r="45" spans="1:8" x14ac:dyDescent="0.25">
      <c r="A45" s="43"/>
      <c r="B45" s="43" t="s">
        <v>85</v>
      </c>
      <c r="C45" s="44"/>
      <c r="D45" s="22">
        <f>(E44/3)*2</f>
        <v>416</v>
      </c>
      <c r="E45" s="21">
        <f>F20</f>
        <v>1</v>
      </c>
      <c r="F45" s="20">
        <f>F44</f>
        <v>0.5</v>
      </c>
      <c r="G45" s="20"/>
      <c r="H45" s="22">
        <f t="shared" si="3"/>
        <v>208</v>
      </c>
    </row>
    <row r="46" spans="1:8" hidden="1" x14ac:dyDescent="0.25">
      <c r="A46" s="43"/>
      <c r="B46" s="62" t="s">
        <v>86</v>
      </c>
      <c r="C46" s="44" t="s">
        <v>20</v>
      </c>
      <c r="D46" s="58">
        <v>2</v>
      </c>
      <c r="E46" s="59">
        <f>E21</f>
        <v>624.15</v>
      </c>
      <c r="F46" s="21">
        <f>F21</f>
        <v>0.5</v>
      </c>
      <c r="G46" s="20"/>
      <c r="H46" s="22">
        <f t="shared" si="3"/>
        <v>624</v>
      </c>
    </row>
    <row r="47" spans="1:8" hidden="1" x14ac:dyDescent="0.25">
      <c r="A47" s="43"/>
      <c r="B47" s="43" t="s">
        <v>87</v>
      </c>
      <c r="C47" s="44"/>
      <c r="D47" s="58">
        <v>2</v>
      </c>
      <c r="E47" s="59">
        <f>E46</f>
        <v>624.15</v>
      </c>
      <c r="F47" s="20">
        <f>G21</f>
        <v>0.5</v>
      </c>
      <c r="G47" s="20"/>
      <c r="H47" s="22">
        <f t="shared" si="3"/>
        <v>624</v>
      </c>
    </row>
    <row r="48" spans="1:8" hidden="1" x14ac:dyDescent="0.25">
      <c r="A48" s="43"/>
      <c r="B48" s="43" t="s">
        <v>88</v>
      </c>
      <c r="C48" s="44"/>
      <c r="D48" s="22">
        <f>(E47/3)*2</f>
        <v>416</v>
      </c>
      <c r="E48" s="21">
        <f>F21</f>
        <v>0.5</v>
      </c>
      <c r="F48" s="20">
        <f>F47</f>
        <v>0.5</v>
      </c>
      <c r="G48" s="20"/>
      <c r="H48" s="22">
        <f t="shared" si="3"/>
        <v>104</v>
      </c>
    </row>
    <row r="49" spans="1:9" hidden="1" x14ac:dyDescent="0.25">
      <c r="A49" s="43"/>
      <c r="B49" s="62" t="s">
        <v>89</v>
      </c>
      <c r="C49" s="44" t="s">
        <v>20</v>
      </c>
      <c r="D49" s="58">
        <v>2</v>
      </c>
      <c r="E49" s="59">
        <f>E22</f>
        <v>624.15</v>
      </c>
      <c r="F49" s="21">
        <f>F22</f>
        <v>0</v>
      </c>
      <c r="G49" s="20"/>
      <c r="H49" s="22">
        <f t="shared" si="3"/>
        <v>0</v>
      </c>
    </row>
    <row r="50" spans="1:9" hidden="1" x14ac:dyDescent="0.25">
      <c r="A50" s="43"/>
      <c r="B50" s="43" t="s">
        <v>90</v>
      </c>
      <c r="C50" s="44"/>
      <c r="D50" s="58">
        <v>2</v>
      </c>
      <c r="E50" s="59">
        <f>E49</f>
        <v>624.15</v>
      </c>
      <c r="F50" s="20">
        <f>G22</f>
        <v>1.5</v>
      </c>
      <c r="G50" s="20"/>
      <c r="H50" s="22">
        <f t="shared" si="3"/>
        <v>1872</v>
      </c>
    </row>
    <row r="51" spans="1:9" hidden="1" x14ac:dyDescent="0.25">
      <c r="A51" s="43"/>
      <c r="B51" s="43" t="s">
        <v>91</v>
      </c>
      <c r="C51" s="44"/>
      <c r="D51" s="22">
        <f>(E50/3)*2</f>
        <v>416</v>
      </c>
      <c r="E51" s="21">
        <f>F22</f>
        <v>0</v>
      </c>
      <c r="F51" s="20">
        <f>F50</f>
        <v>1.5</v>
      </c>
      <c r="G51" s="20"/>
      <c r="H51" s="22">
        <f t="shared" si="3"/>
        <v>0</v>
      </c>
    </row>
    <row r="52" spans="1:9" x14ac:dyDescent="0.25">
      <c r="A52" s="43"/>
      <c r="B52" s="211" t="s">
        <v>43</v>
      </c>
      <c r="C52" s="211"/>
      <c r="D52" s="211"/>
      <c r="E52" s="211"/>
      <c r="F52" s="211"/>
      <c r="G52" s="211"/>
      <c r="H52" s="51">
        <f>SUM(H25:H45)</f>
        <v>45455</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624.15</v>
      </c>
      <c r="F54" s="43">
        <v>1</v>
      </c>
      <c r="G54" s="43">
        <v>0.1</v>
      </c>
      <c r="H54" s="47">
        <f>G54*F54*E54*D54</f>
        <v>62.42</v>
      </c>
    </row>
    <row r="55" spans="1:9" x14ac:dyDescent="0.25">
      <c r="A55" s="43"/>
      <c r="B55" s="211" t="s">
        <v>43</v>
      </c>
      <c r="C55" s="211"/>
      <c r="D55" s="211"/>
      <c r="E55" s="211"/>
      <c r="F55" s="211"/>
      <c r="G55" s="211"/>
      <c r="H55" s="51">
        <f>SUM(H54)</f>
        <v>62.42</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624.15</v>
      </c>
      <c r="F57" s="43"/>
      <c r="G57" s="43"/>
      <c r="H57" s="47">
        <f>H10*0.6</f>
        <v>11096.48</v>
      </c>
    </row>
    <row r="58" spans="1:9" x14ac:dyDescent="0.25">
      <c r="A58" s="43"/>
      <c r="B58" s="211" t="s">
        <v>43</v>
      </c>
      <c r="C58" s="211"/>
      <c r="D58" s="211"/>
      <c r="E58" s="211"/>
      <c r="F58" s="211"/>
      <c r="G58" s="211"/>
      <c r="H58" s="51">
        <f>SUM(H57)</f>
        <v>11096.48</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624.15</v>
      </c>
      <c r="F60" s="69">
        <f>J19</f>
        <v>4.5</v>
      </c>
      <c r="G60" s="69">
        <v>5</v>
      </c>
      <c r="H60" s="47">
        <f>G60*F60*E60*D60</f>
        <v>14043.38</v>
      </c>
      <c r="I60">
        <f>F60*G60</f>
        <v>22.5</v>
      </c>
    </row>
    <row r="61" spans="1:9" x14ac:dyDescent="0.25">
      <c r="A61" s="43"/>
      <c r="B61" s="211" t="s">
        <v>43</v>
      </c>
      <c r="C61" s="211"/>
      <c r="D61" s="211"/>
      <c r="E61" s="211"/>
      <c r="F61" s="211"/>
      <c r="G61" s="211"/>
      <c r="H61" s="51">
        <f>SUM(H60)</f>
        <v>14043.38</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9" tint="0.59999389629810485"/>
  </sheetPr>
  <dimension ref="A1:H12"/>
  <sheetViews>
    <sheetView view="pageBreakPreview" topLeftCell="A4" zoomScale="86" zoomScaleNormal="100" zoomScaleSheetLayoutView="86" workbookViewId="0">
      <selection activeCell="I6" sqref="I6"/>
    </sheetView>
  </sheetViews>
  <sheetFormatPr defaultColWidth="8.88671875" defaultRowHeight="55.8" customHeight="1" x14ac:dyDescent="0.25"/>
  <cols>
    <col min="1" max="1" width="10.33203125" style="113" bestFit="1" customWidth="1"/>
    <col min="2" max="2" width="11.21875" style="113" customWidth="1"/>
    <col min="3" max="3" width="38" style="113" customWidth="1"/>
    <col min="4" max="4" width="8.44140625" style="113" customWidth="1"/>
    <col min="5" max="5" width="12.77734375" style="113" bestFit="1" customWidth="1"/>
    <col min="6" max="6" width="16" style="113" customWidth="1"/>
    <col min="7" max="7" width="41.33203125" style="113" customWidth="1"/>
    <col min="8" max="8" width="22.33203125" style="113" customWidth="1"/>
    <col min="9" max="253" width="8.88671875" style="113"/>
    <col min="254" max="254" width="10.33203125" style="113" bestFit="1" customWidth="1"/>
    <col min="255" max="255" width="38" style="113" customWidth="1"/>
    <col min="256" max="256" width="6.6640625" style="113" customWidth="1"/>
    <col min="257" max="257" width="13.33203125" style="113" customWidth="1"/>
    <col min="258" max="258" width="8.5546875" style="113" bestFit="1" customWidth="1"/>
    <col min="259" max="259" width="14.109375" style="113" customWidth="1"/>
    <col min="260" max="509" width="8.88671875" style="113"/>
    <col min="510" max="510" width="10.33203125" style="113" bestFit="1" customWidth="1"/>
    <col min="511" max="511" width="38" style="113" customWidth="1"/>
    <col min="512" max="512" width="6.6640625" style="113" customWidth="1"/>
    <col min="513" max="513" width="13.33203125" style="113" customWidth="1"/>
    <col min="514" max="514" width="8.5546875" style="113" bestFit="1" customWidth="1"/>
    <col min="515" max="515" width="14.109375" style="113" customWidth="1"/>
    <col min="516" max="765" width="8.88671875" style="113"/>
    <col min="766" max="766" width="10.33203125" style="113" bestFit="1" customWidth="1"/>
    <col min="767" max="767" width="38" style="113" customWidth="1"/>
    <col min="768" max="768" width="6.6640625" style="113" customWidth="1"/>
    <col min="769" max="769" width="13.33203125" style="113" customWidth="1"/>
    <col min="770" max="770" width="8.5546875" style="113" bestFit="1" customWidth="1"/>
    <col min="771" max="771" width="14.109375" style="113" customWidth="1"/>
    <col min="772" max="1021" width="8.88671875" style="113"/>
    <col min="1022" max="1022" width="10.33203125" style="113" bestFit="1" customWidth="1"/>
    <col min="1023" max="1023" width="38" style="113" customWidth="1"/>
    <col min="1024" max="1024" width="6.6640625" style="113" customWidth="1"/>
    <col min="1025" max="1025" width="13.33203125" style="113" customWidth="1"/>
    <col min="1026" max="1026" width="8.5546875" style="113" bestFit="1" customWidth="1"/>
    <col min="1027" max="1027" width="14.109375" style="113" customWidth="1"/>
    <col min="1028" max="1277" width="8.88671875" style="113"/>
    <col min="1278" max="1278" width="10.33203125" style="113" bestFit="1" customWidth="1"/>
    <col min="1279" max="1279" width="38" style="113" customWidth="1"/>
    <col min="1280" max="1280" width="6.6640625" style="113" customWidth="1"/>
    <col min="1281" max="1281" width="13.33203125" style="113" customWidth="1"/>
    <col min="1282" max="1282" width="8.5546875" style="113" bestFit="1" customWidth="1"/>
    <col min="1283" max="1283" width="14.109375" style="113" customWidth="1"/>
    <col min="1284" max="1533" width="8.88671875" style="113"/>
    <col min="1534" max="1534" width="10.33203125" style="113" bestFit="1" customWidth="1"/>
    <col min="1535" max="1535" width="38" style="113" customWidth="1"/>
    <col min="1536" max="1536" width="6.6640625" style="113" customWidth="1"/>
    <col min="1537" max="1537" width="13.33203125" style="113" customWidth="1"/>
    <col min="1538" max="1538" width="8.5546875" style="113" bestFit="1" customWidth="1"/>
    <col min="1539" max="1539" width="14.109375" style="113" customWidth="1"/>
    <col min="1540" max="1789" width="8.88671875" style="113"/>
    <col min="1790" max="1790" width="10.33203125" style="113" bestFit="1" customWidth="1"/>
    <col min="1791" max="1791" width="38" style="113" customWidth="1"/>
    <col min="1792" max="1792" width="6.6640625" style="113" customWidth="1"/>
    <col min="1793" max="1793" width="13.33203125" style="113" customWidth="1"/>
    <col min="1794" max="1794" width="8.5546875" style="113" bestFit="1" customWidth="1"/>
    <col min="1795" max="1795" width="14.109375" style="113" customWidth="1"/>
    <col min="1796" max="2045" width="8.88671875" style="113"/>
    <col min="2046" max="2046" width="10.33203125" style="113" bestFit="1" customWidth="1"/>
    <col min="2047" max="2047" width="38" style="113" customWidth="1"/>
    <col min="2048" max="2048" width="6.6640625" style="113" customWidth="1"/>
    <col min="2049" max="2049" width="13.33203125" style="113" customWidth="1"/>
    <col min="2050" max="2050" width="8.5546875" style="113" bestFit="1" customWidth="1"/>
    <col min="2051" max="2051" width="14.109375" style="113" customWidth="1"/>
    <col min="2052" max="2301" width="8.88671875" style="113"/>
    <col min="2302" max="2302" width="10.33203125" style="113" bestFit="1" customWidth="1"/>
    <col min="2303" max="2303" width="38" style="113" customWidth="1"/>
    <col min="2304" max="2304" width="6.6640625" style="113" customWidth="1"/>
    <col min="2305" max="2305" width="13.33203125" style="113" customWidth="1"/>
    <col min="2306" max="2306" width="8.5546875" style="113" bestFit="1" customWidth="1"/>
    <col min="2307" max="2307" width="14.109375" style="113" customWidth="1"/>
    <col min="2308" max="2557" width="8.88671875" style="113"/>
    <col min="2558" max="2558" width="10.33203125" style="113" bestFit="1" customWidth="1"/>
    <col min="2559" max="2559" width="38" style="113" customWidth="1"/>
    <col min="2560" max="2560" width="6.6640625" style="113" customWidth="1"/>
    <col min="2561" max="2561" width="13.33203125" style="113" customWidth="1"/>
    <col min="2562" max="2562" width="8.5546875" style="113" bestFit="1" customWidth="1"/>
    <col min="2563" max="2563" width="14.109375" style="113" customWidth="1"/>
    <col min="2564" max="2813" width="8.88671875" style="113"/>
    <col min="2814" max="2814" width="10.33203125" style="113" bestFit="1" customWidth="1"/>
    <col min="2815" max="2815" width="38" style="113" customWidth="1"/>
    <col min="2816" max="2816" width="6.6640625" style="113" customWidth="1"/>
    <col min="2817" max="2817" width="13.33203125" style="113" customWidth="1"/>
    <col min="2818" max="2818" width="8.5546875" style="113" bestFit="1" customWidth="1"/>
    <col min="2819" max="2819" width="14.109375" style="113" customWidth="1"/>
    <col min="2820" max="3069" width="8.88671875" style="113"/>
    <col min="3070" max="3070" width="10.33203125" style="113" bestFit="1" customWidth="1"/>
    <col min="3071" max="3071" width="38" style="113" customWidth="1"/>
    <col min="3072" max="3072" width="6.6640625" style="113" customWidth="1"/>
    <col min="3073" max="3073" width="13.33203125" style="113" customWidth="1"/>
    <col min="3074" max="3074" width="8.5546875" style="113" bestFit="1" customWidth="1"/>
    <col min="3075" max="3075" width="14.109375" style="113" customWidth="1"/>
    <col min="3076" max="3325" width="8.88671875" style="113"/>
    <col min="3326" max="3326" width="10.33203125" style="113" bestFit="1" customWidth="1"/>
    <col min="3327" max="3327" width="38" style="113" customWidth="1"/>
    <col min="3328" max="3328" width="6.6640625" style="113" customWidth="1"/>
    <col min="3329" max="3329" width="13.33203125" style="113" customWidth="1"/>
    <col min="3330" max="3330" width="8.5546875" style="113" bestFit="1" customWidth="1"/>
    <col min="3331" max="3331" width="14.109375" style="113" customWidth="1"/>
    <col min="3332" max="3581" width="8.88671875" style="113"/>
    <col min="3582" max="3582" width="10.33203125" style="113" bestFit="1" customWidth="1"/>
    <col min="3583" max="3583" width="38" style="113" customWidth="1"/>
    <col min="3584" max="3584" width="6.6640625" style="113" customWidth="1"/>
    <col min="3585" max="3585" width="13.33203125" style="113" customWidth="1"/>
    <col min="3586" max="3586" width="8.5546875" style="113" bestFit="1" customWidth="1"/>
    <col min="3587" max="3587" width="14.109375" style="113" customWidth="1"/>
    <col min="3588" max="3837" width="8.88671875" style="113"/>
    <col min="3838" max="3838" width="10.33203125" style="113" bestFit="1" customWidth="1"/>
    <col min="3839" max="3839" width="38" style="113" customWidth="1"/>
    <col min="3840" max="3840" width="6.6640625" style="113" customWidth="1"/>
    <col min="3841" max="3841" width="13.33203125" style="113" customWidth="1"/>
    <col min="3842" max="3842" width="8.5546875" style="113" bestFit="1" customWidth="1"/>
    <col min="3843" max="3843" width="14.109375" style="113" customWidth="1"/>
    <col min="3844" max="4093" width="8.88671875" style="113"/>
    <col min="4094" max="4094" width="10.33203125" style="113" bestFit="1" customWidth="1"/>
    <col min="4095" max="4095" width="38" style="113" customWidth="1"/>
    <col min="4096" max="4096" width="6.6640625" style="113" customWidth="1"/>
    <col min="4097" max="4097" width="13.33203125" style="113" customWidth="1"/>
    <col min="4098" max="4098" width="8.5546875" style="113" bestFit="1" customWidth="1"/>
    <col min="4099" max="4099" width="14.109375" style="113" customWidth="1"/>
    <col min="4100" max="4349" width="8.88671875" style="113"/>
    <col min="4350" max="4350" width="10.33203125" style="113" bestFit="1" customWidth="1"/>
    <col min="4351" max="4351" width="38" style="113" customWidth="1"/>
    <col min="4352" max="4352" width="6.6640625" style="113" customWidth="1"/>
    <col min="4353" max="4353" width="13.33203125" style="113" customWidth="1"/>
    <col min="4354" max="4354" width="8.5546875" style="113" bestFit="1" customWidth="1"/>
    <col min="4355" max="4355" width="14.109375" style="113" customWidth="1"/>
    <col min="4356" max="4605" width="8.88671875" style="113"/>
    <col min="4606" max="4606" width="10.33203125" style="113" bestFit="1" customWidth="1"/>
    <col min="4607" max="4607" width="38" style="113" customWidth="1"/>
    <col min="4608" max="4608" width="6.6640625" style="113" customWidth="1"/>
    <col min="4609" max="4609" width="13.33203125" style="113" customWidth="1"/>
    <col min="4610" max="4610" width="8.5546875" style="113" bestFit="1" customWidth="1"/>
    <col min="4611" max="4611" width="14.109375" style="113" customWidth="1"/>
    <col min="4612" max="4861" width="8.88671875" style="113"/>
    <col min="4862" max="4862" width="10.33203125" style="113" bestFit="1" customWidth="1"/>
    <col min="4863" max="4863" width="38" style="113" customWidth="1"/>
    <col min="4864" max="4864" width="6.6640625" style="113" customWidth="1"/>
    <col min="4865" max="4865" width="13.33203125" style="113" customWidth="1"/>
    <col min="4866" max="4866" width="8.5546875" style="113" bestFit="1" customWidth="1"/>
    <col min="4867" max="4867" width="14.109375" style="113" customWidth="1"/>
    <col min="4868" max="5117" width="8.88671875" style="113"/>
    <col min="5118" max="5118" width="10.33203125" style="113" bestFit="1" customWidth="1"/>
    <col min="5119" max="5119" width="38" style="113" customWidth="1"/>
    <col min="5120" max="5120" width="6.6640625" style="113" customWidth="1"/>
    <col min="5121" max="5121" width="13.33203125" style="113" customWidth="1"/>
    <col min="5122" max="5122" width="8.5546875" style="113" bestFit="1" customWidth="1"/>
    <col min="5123" max="5123" width="14.109375" style="113" customWidth="1"/>
    <col min="5124" max="5373" width="8.88671875" style="113"/>
    <col min="5374" max="5374" width="10.33203125" style="113" bestFit="1" customWidth="1"/>
    <col min="5375" max="5375" width="38" style="113" customWidth="1"/>
    <col min="5376" max="5376" width="6.6640625" style="113" customWidth="1"/>
    <col min="5377" max="5377" width="13.33203125" style="113" customWidth="1"/>
    <col min="5378" max="5378" width="8.5546875" style="113" bestFit="1" customWidth="1"/>
    <col min="5379" max="5379" width="14.109375" style="113" customWidth="1"/>
    <col min="5380" max="5629" width="8.88671875" style="113"/>
    <col min="5630" max="5630" width="10.33203125" style="113" bestFit="1" customWidth="1"/>
    <col min="5631" max="5631" width="38" style="113" customWidth="1"/>
    <col min="5632" max="5632" width="6.6640625" style="113" customWidth="1"/>
    <col min="5633" max="5633" width="13.33203125" style="113" customWidth="1"/>
    <col min="5634" max="5634" width="8.5546875" style="113" bestFit="1" customWidth="1"/>
    <col min="5635" max="5635" width="14.109375" style="113" customWidth="1"/>
    <col min="5636" max="5885" width="8.88671875" style="113"/>
    <col min="5886" max="5886" width="10.33203125" style="113" bestFit="1" customWidth="1"/>
    <col min="5887" max="5887" width="38" style="113" customWidth="1"/>
    <col min="5888" max="5888" width="6.6640625" style="113" customWidth="1"/>
    <col min="5889" max="5889" width="13.33203125" style="113" customWidth="1"/>
    <col min="5890" max="5890" width="8.5546875" style="113" bestFit="1" customWidth="1"/>
    <col min="5891" max="5891" width="14.109375" style="113" customWidth="1"/>
    <col min="5892" max="6141" width="8.88671875" style="113"/>
    <col min="6142" max="6142" width="10.33203125" style="113" bestFit="1" customWidth="1"/>
    <col min="6143" max="6143" width="38" style="113" customWidth="1"/>
    <col min="6144" max="6144" width="6.6640625" style="113" customWidth="1"/>
    <col min="6145" max="6145" width="13.33203125" style="113" customWidth="1"/>
    <col min="6146" max="6146" width="8.5546875" style="113" bestFit="1" customWidth="1"/>
    <col min="6147" max="6147" width="14.109375" style="113" customWidth="1"/>
    <col min="6148" max="6397" width="8.88671875" style="113"/>
    <col min="6398" max="6398" width="10.33203125" style="113" bestFit="1" customWidth="1"/>
    <col min="6399" max="6399" width="38" style="113" customWidth="1"/>
    <col min="6400" max="6400" width="6.6640625" style="113" customWidth="1"/>
    <col min="6401" max="6401" width="13.33203125" style="113" customWidth="1"/>
    <col min="6402" max="6402" width="8.5546875" style="113" bestFit="1" customWidth="1"/>
    <col min="6403" max="6403" width="14.109375" style="113" customWidth="1"/>
    <col min="6404" max="6653" width="8.88671875" style="113"/>
    <col min="6654" max="6654" width="10.33203125" style="113" bestFit="1" customWidth="1"/>
    <col min="6655" max="6655" width="38" style="113" customWidth="1"/>
    <col min="6656" max="6656" width="6.6640625" style="113" customWidth="1"/>
    <col min="6657" max="6657" width="13.33203125" style="113" customWidth="1"/>
    <col min="6658" max="6658" width="8.5546875" style="113" bestFit="1" customWidth="1"/>
    <col min="6659" max="6659" width="14.109375" style="113" customWidth="1"/>
    <col min="6660" max="6909" width="8.88671875" style="113"/>
    <col min="6910" max="6910" width="10.33203125" style="113" bestFit="1" customWidth="1"/>
    <col min="6911" max="6911" width="38" style="113" customWidth="1"/>
    <col min="6912" max="6912" width="6.6640625" style="113" customWidth="1"/>
    <col min="6913" max="6913" width="13.33203125" style="113" customWidth="1"/>
    <col min="6914" max="6914" width="8.5546875" style="113" bestFit="1" customWidth="1"/>
    <col min="6915" max="6915" width="14.109375" style="113" customWidth="1"/>
    <col min="6916" max="7165" width="8.88671875" style="113"/>
    <col min="7166" max="7166" width="10.33203125" style="113" bestFit="1" customWidth="1"/>
    <col min="7167" max="7167" width="38" style="113" customWidth="1"/>
    <col min="7168" max="7168" width="6.6640625" style="113" customWidth="1"/>
    <col min="7169" max="7169" width="13.33203125" style="113" customWidth="1"/>
    <col min="7170" max="7170" width="8.5546875" style="113" bestFit="1" customWidth="1"/>
    <col min="7171" max="7171" width="14.109375" style="113" customWidth="1"/>
    <col min="7172" max="7421" width="8.88671875" style="113"/>
    <col min="7422" max="7422" width="10.33203125" style="113" bestFit="1" customWidth="1"/>
    <col min="7423" max="7423" width="38" style="113" customWidth="1"/>
    <col min="7424" max="7424" width="6.6640625" style="113" customWidth="1"/>
    <col min="7425" max="7425" width="13.33203125" style="113" customWidth="1"/>
    <col min="7426" max="7426" width="8.5546875" style="113" bestFit="1" customWidth="1"/>
    <col min="7427" max="7427" width="14.109375" style="113" customWidth="1"/>
    <col min="7428" max="7677" width="8.88671875" style="113"/>
    <col min="7678" max="7678" width="10.33203125" style="113" bestFit="1" customWidth="1"/>
    <col min="7679" max="7679" width="38" style="113" customWidth="1"/>
    <col min="7680" max="7680" width="6.6640625" style="113" customWidth="1"/>
    <col min="7681" max="7681" width="13.33203125" style="113" customWidth="1"/>
    <col min="7682" max="7682" width="8.5546875" style="113" bestFit="1" customWidth="1"/>
    <col min="7683" max="7683" width="14.109375" style="113" customWidth="1"/>
    <col min="7684" max="7933" width="8.88671875" style="113"/>
    <col min="7934" max="7934" width="10.33203125" style="113" bestFit="1" customWidth="1"/>
    <col min="7935" max="7935" width="38" style="113" customWidth="1"/>
    <col min="7936" max="7936" width="6.6640625" style="113" customWidth="1"/>
    <col min="7937" max="7937" width="13.33203125" style="113" customWidth="1"/>
    <col min="7938" max="7938" width="8.5546875" style="113" bestFit="1" customWidth="1"/>
    <col min="7939" max="7939" width="14.109375" style="113" customWidth="1"/>
    <col min="7940" max="8189" width="8.88671875" style="113"/>
    <col min="8190" max="8190" width="10.33203125" style="113" bestFit="1" customWidth="1"/>
    <col min="8191" max="8191" width="38" style="113" customWidth="1"/>
    <col min="8192" max="8192" width="6.6640625" style="113" customWidth="1"/>
    <col min="8193" max="8193" width="13.33203125" style="113" customWidth="1"/>
    <col min="8194" max="8194" width="8.5546875" style="113" bestFit="1" customWidth="1"/>
    <col min="8195" max="8195" width="14.109375" style="113" customWidth="1"/>
    <col min="8196" max="8445" width="8.88671875" style="113"/>
    <col min="8446" max="8446" width="10.33203125" style="113" bestFit="1" customWidth="1"/>
    <col min="8447" max="8447" width="38" style="113" customWidth="1"/>
    <col min="8448" max="8448" width="6.6640625" style="113" customWidth="1"/>
    <col min="8449" max="8449" width="13.33203125" style="113" customWidth="1"/>
    <col min="8450" max="8450" width="8.5546875" style="113" bestFit="1" customWidth="1"/>
    <col min="8451" max="8451" width="14.109375" style="113" customWidth="1"/>
    <col min="8452" max="8701" width="8.88671875" style="113"/>
    <col min="8702" max="8702" width="10.33203125" style="113" bestFit="1" customWidth="1"/>
    <col min="8703" max="8703" width="38" style="113" customWidth="1"/>
    <col min="8704" max="8704" width="6.6640625" style="113" customWidth="1"/>
    <col min="8705" max="8705" width="13.33203125" style="113" customWidth="1"/>
    <col min="8706" max="8706" width="8.5546875" style="113" bestFit="1" customWidth="1"/>
    <col min="8707" max="8707" width="14.109375" style="113" customWidth="1"/>
    <col min="8708" max="8957" width="8.88671875" style="113"/>
    <col min="8958" max="8958" width="10.33203125" style="113" bestFit="1" customWidth="1"/>
    <col min="8959" max="8959" width="38" style="113" customWidth="1"/>
    <col min="8960" max="8960" width="6.6640625" style="113" customWidth="1"/>
    <col min="8961" max="8961" width="13.33203125" style="113" customWidth="1"/>
    <col min="8962" max="8962" width="8.5546875" style="113" bestFit="1" customWidth="1"/>
    <col min="8963" max="8963" width="14.109375" style="113" customWidth="1"/>
    <col min="8964" max="9213" width="8.88671875" style="113"/>
    <col min="9214" max="9214" width="10.33203125" style="113" bestFit="1" customWidth="1"/>
    <col min="9215" max="9215" width="38" style="113" customWidth="1"/>
    <col min="9216" max="9216" width="6.6640625" style="113" customWidth="1"/>
    <col min="9217" max="9217" width="13.33203125" style="113" customWidth="1"/>
    <col min="9218" max="9218" width="8.5546875" style="113" bestFit="1" customWidth="1"/>
    <col min="9219" max="9219" width="14.109375" style="113" customWidth="1"/>
    <col min="9220" max="9469" width="8.88671875" style="113"/>
    <col min="9470" max="9470" width="10.33203125" style="113" bestFit="1" customWidth="1"/>
    <col min="9471" max="9471" width="38" style="113" customWidth="1"/>
    <col min="9472" max="9472" width="6.6640625" style="113" customWidth="1"/>
    <col min="9473" max="9473" width="13.33203125" style="113" customWidth="1"/>
    <col min="9474" max="9474" width="8.5546875" style="113" bestFit="1" customWidth="1"/>
    <col min="9475" max="9475" width="14.109375" style="113" customWidth="1"/>
    <col min="9476" max="9725" width="8.88671875" style="113"/>
    <col min="9726" max="9726" width="10.33203125" style="113" bestFit="1" customWidth="1"/>
    <col min="9727" max="9727" width="38" style="113" customWidth="1"/>
    <col min="9728" max="9728" width="6.6640625" style="113" customWidth="1"/>
    <col min="9729" max="9729" width="13.33203125" style="113" customWidth="1"/>
    <col min="9730" max="9730" width="8.5546875" style="113" bestFit="1" customWidth="1"/>
    <col min="9731" max="9731" width="14.109375" style="113" customWidth="1"/>
    <col min="9732" max="9981" width="8.88671875" style="113"/>
    <col min="9982" max="9982" width="10.33203125" style="113" bestFit="1" customWidth="1"/>
    <col min="9983" max="9983" width="38" style="113" customWidth="1"/>
    <col min="9984" max="9984" width="6.6640625" style="113" customWidth="1"/>
    <col min="9985" max="9985" width="13.33203125" style="113" customWidth="1"/>
    <col min="9986" max="9986" width="8.5546875" style="113" bestFit="1" customWidth="1"/>
    <col min="9987" max="9987" width="14.109375" style="113" customWidth="1"/>
    <col min="9988" max="10237" width="8.88671875" style="113"/>
    <col min="10238" max="10238" width="10.33203125" style="113" bestFit="1" customWidth="1"/>
    <col min="10239" max="10239" width="38" style="113" customWidth="1"/>
    <col min="10240" max="10240" width="6.6640625" style="113" customWidth="1"/>
    <col min="10241" max="10241" width="13.33203125" style="113" customWidth="1"/>
    <col min="10242" max="10242" width="8.5546875" style="113" bestFit="1" customWidth="1"/>
    <col min="10243" max="10243" width="14.109375" style="113" customWidth="1"/>
    <col min="10244" max="10493" width="8.88671875" style="113"/>
    <col min="10494" max="10494" width="10.33203125" style="113" bestFit="1" customWidth="1"/>
    <col min="10495" max="10495" width="38" style="113" customWidth="1"/>
    <col min="10496" max="10496" width="6.6640625" style="113" customWidth="1"/>
    <col min="10497" max="10497" width="13.33203125" style="113" customWidth="1"/>
    <col min="10498" max="10498" width="8.5546875" style="113" bestFit="1" customWidth="1"/>
    <col min="10499" max="10499" width="14.109375" style="113" customWidth="1"/>
    <col min="10500" max="10749" width="8.88671875" style="113"/>
    <col min="10750" max="10750" width="10.33203125" style="113" bestFit="1" customWidth="1"/>
    <col min="10751" max="10751" width="38" style="113" customWidth="1"/>
    <col min="10752" max="10752" width="6.6640625" style="113" customWidth="1"/>
    <col min="10753" max="10753" width="13.33203125" style="113" customWidth="1"/>
    <col min="10754" max="10754" width="8.5546875" style="113" bestFit="1" customWidth="1"/>
    <col min="10755" max="10755" width="14.109375" style="113" customWidth="1"/>
    <col min="10756" max="11005" width="8.88671875" style="113"/>
    <col min="11006" max="11006" width="10.33203125" style="113" bestFit="1" customWidth="1"/>
    <col min="11007" max="11007" width="38" style="113" customWidth="1"/>
    <col min="11008" max="11008" width="6.6640625" style="113" customWidth="1"/>
    <col min="11009" max="11009" width="13.33203125" style="113" customWidth="1"/>
    <col min="11010" max="11010" width="8.5546875" style="113" bestFit="1" customWidth="1"/>
    <col min="11011" max="11011" width="14.109375" style="113" customWidth="1"/>
    <col min="11012" max="11261" width="8.88671875" style="113"/>
    <col min="11262" max="11262" width="10.33203125" style="113" bestFit="1" customWidth="1"/>
    <col min="11263" max="11263" width="38" style="113" customWidth="1"/>
    <col min="11264" max="11264" width="6.6640625" style="113" customWidth="1"/>
    <col min="11265" max="11265" width="13.33203125" style="113" customWidth="1"/>
    <col min="11266" max="11266" width="8.5546875" style="113" bestFit="1" customWidth="1"/>
    <col min="11267" max="11267" width="14.109375" style="113" customWidth="1"/>
    <col min="11268" max="11517" width="8.88671875" style="113"/>
    <col min="11518" max="11518" width="10.33203125" style="113" bestFit="1" customWidth="1"/>
    <col min="11519" max="11519" width="38" style="113" customWidth="1"/>
    <col min="11520" max="11520" width="6.6640625" style="113" customWidth="1"/>
    <col min="11521" max="11521" width="13.33203125" style="113" customWidth="1"/>
    <col min="11522" max="11522" width="8.5546875" style="113" bestFit="1" customWidth="1"/>
    <col min="11523" max="11523" width="14.109375" style="113" customWidth="1"/>
    <col min="11524" max="11773" width="8.88671875" style="113"/>
    <col min="11774" max="11774" width="10.33203125" style="113" bestFit="1" customWidth="1"/>
    <col min="11775" max="11775" width="38" style="113" customWidth="1"/>
    <col min="11776" max="11776" width="6.6640625" style="113" customWidth="1"/>
    <col min="11777" max="11777" width="13.33203125" style="113" customWidth="1"/>
    <col min="11778" max="11778" width="8.5546875" style="113" bestFit="1" customWidth="1"/>
    <col min="11779" max="11779" width="14.109375" style="113" customWidth="1"/>
    <col min="11780" max="12029" width="8.88671875" style="113"/>
    <col min="12030" max="12030" width="10.33203125" style="113" bestFit="1" customWidth="1"/>
    <col min="12031" max="12031" width="38" style="113" customWidth="1"/>
    <col min="12032" max="12032" width="6.6640625" style="113" customWidth="1"/>
    <col min="12033" max="12033" width="13.33203125" style="113" customWidth="1"/>
    <col min="12034" max="12034" width="8.5546875" style="113" bestFit="1" customWidth="1"/>
    <col min="12035" max="12035" width="14.109375" style="113" customWidth="1"/>
    <col min="12036" max="12285" width="8.88671875" style="113"/>
    <col min="12286" max="12286" width="10.33203125" style="113" bestFit="1" customWidth="1"/>
    <col min="12287" max="12287" width="38" style="113" customWidth="1"/>
    <col min="12288" max="12288" width="6.6640625" style="113" customWidth="1"/>
    <col min="12289" max="12289" width="13.33203125" style="113" customWidth="1"/>
    <col min="12290" max="12290" width="8.5546875" style="113" bestFit="1" customWidth="1"/>
    <col min="12291" max="12291" width="14.109375" style="113" customWidth="1"/>
    <col min="12292" max="12541" width="8.88671875" style="113"/>
    <col min="12542" max="12542" width="10.33203125" style="113" bestFit="1" customWidth="1"/>
    <col min="12543" max="12543" width="38" style="113" customWidth="1"/>
    <col min="12544" max="12544" width="6.6640625" style="113" customWidth="1"/>
    <col min="12545" max="12545" width="13.33203125" style="113" customWidth="1"/>
    <col min="12546" max="12546" width="8.5546875" style="113" bestFit="1" customWidth="1"/>
    <col min="12547" max="12547" width="14.109375" style="113" customWidth="1"/>
    <col min="12548" max="12797" width="8.88671875" style="113"/>
    <col min="12798" max="12798" width="10.33203125" style="113" bestFit="1" customWidth="1"/>
    <col min="12799" max="12799" width="38" style="113" customWidth="1"/>
    <col min="12800" max="12800" width="6.6640625" style="113" customWidth="1"/>
    <col min="12801" max="12801" width="13.33203125" style="113" customWidth="1"/>
    <col min="12802" max="12802" width="8.5546875" style="113" bestFit="1" customWidth="1"/>
    <col min="12803" max="12803" width="14.109375" style="113" customWidth="1"/>
    <col min="12804" max="13053" width="8.88671875" style="113"/>
    <col min="13054" max="13054" width="10.33203125" style="113" bestFit="1" customWidth="1"/>
    <col min="13055" max="13055" width="38" style="113" customWidth="1"/>
    <col min="13056" max="13056" width="6.6640625" style="113" customWidth="1"/>
    <col min="13057" max="13057" width="13.33203125" style="113" customWidth="1"/>
    <col min="13058" max="13058" width="8.5546875" style="113" bestFit="1" customWidth="1"/>
    <col min="13059" max="13059" width="14.109375" style="113" customWidth="1"/>
    <col min="13060" max="13309" width="8.88671875" style="113"/>
    <col min="13310" max="13310" width="10.33203125" style="113" bestFit="1" customWidth="1"/>
    <col min="13311" max="13311" width="38" style="113" customWidth="1"/>
    <col min="13312" max="13312" width="6.6640625" style="113" customWidth="1"/>
    <col min="13313" max="13313" width="13.33203125" style="113" customWidth="1"/>
    <col min="13314" max="13314" width="8.5546875" style="113" bestFit="1" customWidth="1"/>
    <col min="13315" max="13315" width="14.109375" style="113" customWidth="1"/>
    <col min="13316" max="13565" width="8.88671875" style="113"/>
    <col min="13566" max="13566" width="10.33203125" style="113" bestFit="1" customWidth="1"/>
    <col min="13567" max="13567" width="38" style="113" customWidth="1"/>
    <col min="13568" max="13568" width="6.6640625" style="113" customWidth="1"/>
    <col min="13569" max="13569" width="13.33203125" style="113" customWidth="1"/>
    <col min="13570" max="13570" width="8.5546875" style="113" bestFit="1" customWidth="1"/>
    <col min="13571" max="13571" width="14.109375" style="113" customWidth="1"/>
    <col min="13572" max="13821" width="8.88671875" style="113"/>
    <col min="13822" max="13822" width="10.33203125" style="113" bestFit="1" customWidth="1"/>
    <col min="13823" max="13823" width="38" style="113" customWidth="1"/>
    <col min="13824" max="13824" width="6.6640625" style="113" customWidth="1"/>
    <col min="13825" max="13825" width="13.33203125" style="113" customWidth="1"/>
    <col min="13826" max="13826" width="8.5546875" style="113" bestFit="1" customWidth="1"/>
    <col min="13827" max="13827" width="14.109375" style="113" customWidth="1"/>
    <col min="13828" max="14077" width="8.88671875" style="113"/>
    <col min="14078" max="14078" width="10.33203125" style="113" bestFit="1" customWidth="1"/>
    <col min="14079" max="14079" width="38" style="113" customWidth="1"/>
    <col min="14080" max="14080" width="6.6640625" style="113" customWidth="1"/>
    <col min="14081" max="14081" width="13.33203125" style="113" customWidth="1"/>
    <col min="14082" max="14082" width="8.5546875" style="113" bestFit="1" customWidth="1"/>
    <col min="14083" max="14083" width="14.109375" style="113" customWidth="1"/>
    <col min="14084" max="14333" width="8.88671875" style="113"/>
    <col min="14334" max="14334" width="10.33203125" style="113" bestFit="1" customWidth="1"/>
    <col min="14335" max="14335" width="38" style="113" customWidth="1"/>
    <col min="14336" max="14336" width="6.6640625" style="113" customWidth="1"/>
    <col min="14337" max="14337" width="13.33203125" style="113" customWidth="1"/>
    <col min="14338" max="14338" width="8.5546875" style="113" bestFit="1" customWidth="1"/>
    <col min="14339" max="14339" width="14.109375" style="113" customWidth="1"/>
    <col min="14340" max="14589" width="8.88671875" style="113"/>
    <col min="14590" max="14590" width="10.33203125" style="113" bestFit="1" customWidth="1"/>
    <col min="14591" max="14591" width="38" style="113" customWidth="1"/>
    <col min="14592" max="14592" width="6.6640625" style="113" customWidth="1"/>
    <col min="14593" max="14593" width="13.33203125" style="113" customWidth="1"/>
    <col min="14594" max="14594" width="8.5546875" style="113" bestFit="1" customWidth="1"/>
    <col min="14595" max="14595" width="14.109375" style="113" customWidth="1"/>
    <col min="14596" max="14845" width="8.88671875" style="113"/>
    <col min="14846" max="14846" width="10.33203125" style="113" bestFit="1" customWidth="1"/>
    <col min="14847" max="14847" width="38" style="113" customWidth="1"/>
    <col min="14848" max="14848" width="6.6640625" style="113" customWidth="1"/>
    <col min="14849" max="14849" width="13.33203125" style="113" customWidth="1"/>
    <col min="14850" max="14850" width="8.5546875" style="113" bestFit="1" customWidth="1"/>
    <col min="14851" max="14851" width="14.109375" style="113" customWidth="1"/>
    <col min="14852" max="15101" width="8.88671875" style="113"/>
    <col min="15102" max="15102" width="10.33203125" style="113" bestFit="1" customWidth="1"/>
    <col min="15103" max="15103" width="38" style="113" customWidth="1"/>
    <col min="15104" max="15104" width="6.6640625" style="113" customWidth="1"/>
    <col min="15105" max="15105" width="13.33203125" style="113" customWidth="1"/>
    <col min="15106" max="15106" width="8.5546875" style="113" bestFit="1" customWidth="1"/>
    <col min="15107" max="15107" width="14.109375" style="113" customWidth="1"/>
    <col min="15108" max="15357" width="8.88671875" style="113"/>
    <col min="15358" max="15358" width="10.33203125" style="113" bestFit="1" customWidth="1"/>
    <col min="15359" max="15359" width="38" style="113" customWidth="1"/>
    <col min="15360" max="15360" width="6.6640625" style="113" customWidth="1"/>
    <col min="15361" max="15361" width="13.33203125" style="113" customWidth="1"/>
    <col min="15362" max="15362" width="8.5546875" style="113" bestFit="1" customWidth="1"/>
    <col min="15363" max="15363" width="14.109375" style="113" customWidth="1"/>
    <col min="15364" max="15613" width="8.88671875" style="113"/>
    <col min="15614" max="15614" width="10.33203125" style="113" bestFit="1" customWidth="1"/>
    <col min="15615" max="15615" width="38" style="113" customWidth="1"/>
    <col min="15616" max="15616" width="6.6640625" style="113" customWidth="1"/>
    <col min="15617" max="15617" width="13.33203125" style="113" customWidth="1"/>
    <col min="15618" max="15618" width="8.5546875" style="113" bestFit="1" customWidth="1"/>
    <col min="15619" max="15619" width="14.109375" style="113" customWidth="1"/>
    <col min="15620" max="15869" width="8.88671875" style="113"/>
    <col min="15870" max="15870" width="10.33203125" style="113" bestFit="1" customWidth="1"/>
    <col min="15871" max="15871" width="38" style="113" customWidth="1"/>
    <col min="15872" max="15872" width="6.6640625" style="113" customWidth="1"/>
    <col min="15873" max="15873" width="13.33203125" style="113" customWidth="1"/>
    <col min="15874" max="15874" width="8.5546875" style="113" bestFit="1" customWidth="1"/>
    <col min="15875" max="15875" width="14.109375" style="113" customWidth="1"/>
    <col min="15876" max="16125" width="8.88671875" style="113"/>
    <col min="16126" max="16126" width="10.33203125" style="113" bestFit="1" customWidth="1"/>
    <col min="16127" max="16127" width="38" style="113" customWidth="1"/>
    <col min="16128" max="16128" width="6.6640625" style="113" customWidth="1"/>
    <col min="16129" max="16129" width="13.33203125" style="113" customWidth="1"/>
    <col min="16130" max="16130" width="8.5546875" style="113" bestFit="1" customWidth="1"/>
    <col min="16131" max="16131" width="14.109375" style="113" customWidth="1"/>
    <col min="16132" max="16384" width="8.88671875" style="113"/>
  </cols>
  <sheetData>
    <row r="1" spans="1:8" ht="55.8" customHeight="1" x14ac:dyDescent="0.25">
      <c r="A1" s="204" t="s">
        <v>98</v>
      </c>
      <c r="B1" s="204"/>
      <c r="C1" s="204"/>
      <c r="D1" s="204"/>
      <c r="E1" s="204"/>
      <c r="F1" s="204"/>
      <c r="G1" s="204"/>
      <c r="H1" s="204"/>
    </row>
    <row r="2" spans="1:8" ht="55.8" customHeight="1" x14ac:dyDescent="0.25">
      <c r="A2" s="205" t="s">
        <v>103</v>
      </c>
      <c r="B2" s="205"/>
      <c r="C2" s="205"/>
      <c r="D2" s="205"/>
      <c r="E2" s="205"/>
      <c r="F2" s="205"/>
      <c r="G2" s="205"/>
      <c r="H2" s="205"/>
    </row>
    <row r="3" spans="1:8" ht="55.8" customHeight="1" x14ac:dyDescent="0.25">
      <c r="A3" s="206" t="s">
        <v>198</v>
      </c>
      <c r="B3" s="206"/>
      <c r="C3" s="206"/>
      <c r="D3" s="206"/>
      <c r="E3" s="206"/>
      <c r="F3" s="206"/>
      <c r="G3" s="206"/>
      <c r="H3" s="206"/>
    </row>
    <row r="4" spans="1:8" ht="55.8" customHeight="1" x14ac:dyDescent="0.25">
      <c r="A4" s="158" t="s">
        <v>6</v>
      </c>
      <c r="B4" s="158" t="s">
        <v>192</v>
      </c>
      <c r="C4" s="159" t="s">
        <v>0</v>
      </c>
      <c r="D4" s="159" t="s">
        <v>7</v>
      </c>
      <c r="E4" s="159" t="s">
        <v>9</v>
      </c>
      <c r="F4" s="112" t="s">
        <v>190</v>
      </c>
      <c r="G4" s="112" t="s">
        <v>191</v>
      </c>
      <c r="H4" s="159" t="s">
        <v>10</v>
      </c>
    </row>
    <row r="5" spans="1:8" ht="55.8" customHeight="1" x14ac:dyDescent="0.25">
      <c r="A5" s="122">
        <v>1</v>
      </c>
      <c r="B5" s="122" t="s">
        <v>12</v>
      </c>
      <c r="C5" s="121" t="s">
        <v>13</v>
      </c>
      <c r="D5" s="122" t="s">
        <v>14</v>
      </c>
      <c r="E5" s="174">
        <v>20110.39</v>
      </c>
      <c r="F5" s="124"/>
      <c r="G5" s="124"/>
      <c r="H5" s="124"/>
    </row>
    <row r="6" spans="1:8" ht="55.8" customHeight="1" x14ac:dyDescent="0.25">
      <c r="A6" s="122">
        <f>A5+1</f>
        <v>2</v>
      </c>
      <c r="B6" s="122" t="s">
        <v>16</v>
      </c>
      <c r="C6" s="127" t="s">
        <v>17</v>
      </c>
      <c r="D6" s="122" t="s">
        <v>14</v>
      </c>
      <c r="E6" s="174">
        <v>6018.23</v>
      </c>
      <c r="F6" s="124"/>
      <c r="G6" s="124"/>
      <c r="H6" s="124"/>
    </row>
    <row r="7" spans="1:8" ht="55.8" customHeight="1" x14ac:dyDescent="0.25">
      <c r="A7" s="122">
        <f t="shared" ref="A7:A11" si="0">A6+1</f>
        <v>3</v>
      </c>
      <c r="B7" s="122" t="s">
        <v>16</v>
      </c>
      <c r="C7" s="127" t="s">
        <v>17</v>
      </c>
      <c r="D7" s="122" t="s">
        <v>14</v>
      </c>
      <c r="E7" s="174">
        <v>12705.18</v>
      </c>
      <c r="F7" s="124"/>
      <c r="G7" s="124"/>
      <c r="H7" s="124"/>
    </row>
    <row r="8" spans="1:8" ht="55.8" customHeight="1" x14ac:dyDescent="0.25">
      <c r="A8" s="122">
        <f t="shared" si="0"/>
        <v>4</v>
      </c>
      <c r="B8" s="122" t="s">
        <v>18</v>
      </c>
      <c r="C8" s="127" t="s">
        <v>19</v>
      </c>
      <c r="D8" s="122" t="s">
        <v>20</v>
      </c>
      <c r="E8" s="174">
        <v>55071.45</v>
      </c>
      <c r="F8" s="124"/>
      <c r="G8" s="124"/>
      <c r="H8" s="124"/>
    </row>
    <row r="9" spans="1:8" ht="55.8" customHeight="1" x14ac:dyDescent="0.25">
      <c r="A9" s="122">
        <f t="shared" si="0"/>
        <v>5</v>
      </c>
      <c r="B9" s="122" t="s">
        <v>21</v>
      </c>
      <c r="C9" s="127" t="s">
        <v>22</v>
      </c>
      <c r="D9" s="122" t="s">
        <v>14</v>
      </c>
      <c r="E9" s="174">
        <v>66.87</v>
      </c>
      <c r="F9" s="124"/>
      <c r="G9" s="124"/>
      <c r="H9" s="124"/>
    </row>
    <row r="10" spans="1:8" ht="55.8" customHeight="1" x14ac:dyDescent="0.25">
      <c r="A10" s="122">
        <f t="shared" si="0"/>
        <v>6</v>
      </c>
      <c r="B10" s="122" t="s">
        <v>30</v>
      </c>
      <c r="C10" s="127" t="s">
        <v>31</v>
      </c>
      <c r="D10" s="122" t="s">
        <v>14</v>
      </c>
      <c r="E10" s="174">
        <v>12066.23</v>
      </c>
      <c r="F10" s="124"/>
      <c r="G10" s="124"/>
      <c r="H10" s="124"/>
    </row>
    <row r="11" spans="1:8" ht="55.8" customHeight="1" x14ac:dyDescent="0.25">
      <c r="A11" s="122">
        <f t="shared" si="0"/>
        <v>7</v>
      </c>
      <c r="B11" s="122" t="s">
        <v>32</v>
      </c>
      <c r="C11" s="127" t="s">
        <v>33</v>
      </c>
      <c r="D11" s="122" t="s">
        <v>14</v>
      </c>
      <c r="E11" s="174">
        <v>18389.05</v>
      </c>
      <c r="F11" s="124"/>
      <c r="G11" s="124"/>
      <c r="H11" s="124"/>
    </row>
    <row r="12" spans="1:8" ht="44.4" customHeight="1" x14ac:dyDescent="0.25">
      <c r="A12" s="203" t="s">
        <v>4</v>
      </c>
      <c r="B12" s="203"/>
      <c r="C12" s="203"/>
      <c r="D12" s="203"/>
      <c r="E12" s="203"/>
      <c r="F12" s="203"/>
      <c r="G12" s="161"/>
      <c r="H12" s="124"/>
    </row>
  </sheetData>
  <mergeCells count="4">
    <mergeCell ref="A12:F12"/>
    <mergeCell ref="A1:H1"/>
    <mergeCell ref="A2:H2"/>
    <mergeCell ref="A3:H3"/>
  </mergeCells>
  <printOptions horizontalCentered="1"/>
  <pageMargins left="0.59055118110236227" right="0.59055118110236227" top="0.59055118110236227" bottom="0.59055118110236227" header="0.11811023622047245" footer="0.11811023622047245"/>
  <pageSetup paperSize="9" scale="81"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tabColor theme="9" tint="0.59999389629810485"/>
  </sheetPr>
  <dimension ref="A1:K12"/>
  <sheetViews>
    <sheetView view="pageBreakPreview" topLeftCell="A5"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6.6640625" style="113" customWidth="1"/>
    <col min="5" max="5" width="12.77734375" style="113" bestFit="1" customWidth="1"/>
    <col min="6" max="6" width="17.6640625" style="113" customWidth="1"/>
    <col min="7" max="7" width="36"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31.5" customHeight="1" x14ac:dyDescent="0.25">
      <c r="A1" s="204" t="s">
        <v>98</v>
      </c>
      <c r="B1" s="204"/>
      <c r="C1" s="204"/>
      <c r="D1" s="204"/>
      <c r="E1" s="204"/>
      <c r="F1" s="204"/>
      <c r="G1" s="204"/>
      <c r="H1" s="204"/>
    </row>
    <row r="2" spans="1:11" ht="32.25" customHeight="1" x14ac:dyDescent="0.25">
      <c r="A2" s="205" t="s">
        <v>110</v>
      </c>
      <c r="B2" s="205"/>
      <c r="C2" s="205"/>
      <c r="D2" s="205"/>
      <c r="E2" s="205"/>
      <c r="F2" s="205"/>
      <c r="G2" s="205"/>
      <c r="H2" s="205"/>
    </row>
    <row r="3" spans="1:11" ht="25.5" customHeight="1" x14ac:dyDescent="0.25">
      <c r="A3" s="207" t="s">
        <v>228</v>
      </c>
      <c r="B3" s="207"/>
      <c r="C3" s="207"/>
      <c r="D3" s="207"/>
      <c r="E3" s="207"/>
      <c r="F3" s="207"/>
      <c r="G3" s="207"/>
      <c r="H3" s="207"/>
    </row>
    <row r="4" spans="1:11" ht="27.6" x14ac:dyDescent="0.25">
      <c r="A4" s="158" t="s">
        <v>6</v>
      </c>
      <c r="B4" s="158" t="s">
        <v>192</v>
      </c>
      <c r="C4" s="159" t="s">
        <v>0</v>
      </c>
      <c r="D4" s="159" t="s">
        <v>7</v>
      </c>
      <c r="E4" s="159" t="s">
        <v>9</v>
      </c>
      <c r="F4" s="112" t="s">
        <v>190</v>
      </c>
      <c r="G4" s="112" t="s">
        <v>191</v>
      </c>
      <c r="H4" s="159" t="s">
        <v>10</v>
      </c>
      <c r="K4" s="118"/>
    </row>
    <row r="5" spans="1:11" s="181" customFormat="1" ht="55.8" customHeight="1" x14ac:dyDescent="0.25">
      <c r="A5" s="178">
        <v>1</v>
      </c>
      <c r="B5" s="178" t="s">
        <v>12</v>
      </c>
      <c r="C5" s="121" t="s">
        <v>13</v>
      </c>
      <c r="D5" s="178" t="s">
        <v>14</v>
      </c>
      <c r="E5" s="179">
        <v>16035.53</v>
      </c>
      <c r="F5" s="180"/>
      <c r="G5" s="180"/>
      <c r="H5" s="180"/>
      <c r="K5" s="182"/>
    </row>
    <row r="6" spans="1:11" s="181" customFormat="1" ht="55.8" customHeight="1" x14ac:dyDescent="0.25">
      <c r="A6" s="178">
        <f>A5+1</f>
        <v>2</v>
      </c>
      <c r="B6" s="178" t="s">
        <v>16</v>
      </c>
      <c r="C6" s="127" t="s">
        <v>17</v>
      </c>
      <c r="D6" s="178" t="s">
        <v>14</v>
      </c>
      <c r="E6" s="179">
        <v>3761.38</v>
      </c>
      <c r="F6" s="180"/>
      <c r="G6" s="180"/>
      <c r="H6" s="180"/>
    </row>
    <row r="7" spans="1:11" s="181" customFormat="1" ht="55.8" customHeight="1" x14ac:dyDescent="0.25">
      <c r="A7" s="178">
        <f t="shared" ref="A7:A11" si="0">A6+1</f>
        <v>3</v>
      </c>
      <c r="B7" s="178" t="s">
        <v>16</v>
      </c>
      <c r="C7" s="127" t="s">
        <v>17</v>
      </c>
      <c r="D7" s="178" t="s">
        <v>14</v>
      </c>
      <c r="E7" s="179">
        <v>6373.47</v>
      </c>
      <c r="F7" s="180"/>
      <c r="G7" s="180"/>
      <c r="H7" s="180"/>
    </row>
    <row r="8" spans="1:11" s="181" customFormat="1" ht="55.8" customHeight="1" x14ac:dyDescent="0.25">
      <c r="A8" s="178">
        <f t="shared" si="0"/>
        <v>4</v>
      </c>
      <c r="B8" s="178" t="s">
        <v>18</v>
      </c>
      <c r="C8" s="127" t="s">
        <v>19</v>
      </c>
      <c r="D8" s="178" t="s">
        <v>20</v>
      </c>
      <c r="E8" s="179">
        <v>30986.55</v>
      </c>
      <c r="F8" s="180"/>
      <c r="G8" s="180"/>
      <c r="H8" s="180"/>
    </row>
    <row r="9" spans="1:11" s="181" customFormat="1" ht="55.8" customHeight="1" x14ac:dyDescent="0.25">
      <c r="A9" s="178">
        <f t="shared" si="0"/>
        <v>5</v>
      </c>
      <c r="B9" s="178" t="s">
        <v>21</v>
      </c>
      <c r="C9" s="127" t="s">
        <v>22</v>
      </c>
      <c r="D9" s="178" t="s">
        <v>14</v>
      </c>
      <c r="E9" s="179">
        <v>41.79</v>
      </c>
      <c r="F9" s="180"/>
      <c r="G9" s="180"/>
      <c r="H9" s="180"/>
    </row>
    <row r="10" spans="1:11" s="181" customFormat="1" ht="55.8" customHeight="1" x14ac:dyDescent="0.25">
      <c r="A10" s="178">
        <f t="shared" si="0"/>
        <v>6</v>
      </c>
      <c r="B10" s="178" t="s">
        <v>30</v>
      </c>
      <c r="C10" s="127" t="s">
        <v>31</v>
      </c>
      <c r="D10" s="178" t="s">
        <v>14</v>
      </c>
      <c r="E10" s="179">
        <v>9621.32</v>
      </c>
      <c r="F10" s="180"/>
      <c r="G10" s="180"/>
      <c r="H10" s="180"/>
    </row>
    <row r="11" spans="1:11" s="181" customFormat="1" ht="55.8" customHeight="1" x14ac:dyDescent="0.25">
      <c r="A11" s="178">
        <f t="shared" si="0"/>
        <v>7</v>
      </c>
      <c r="B11" s="178" t="s">
        <v>32</v>
      </c>
      <c r="C11" s="127" t="s">
        <v>33</v>
      </c>
      <c r="D11" s="178" t="s">
        <v>14</v>
      </c>
      <c r="E11" s="179">
        <v>10448.290000000001</v>
      </c>
      <c r="F11" s="180"/>
      <c r="G11" s="180"/>
      <c r="H11" s="180"/>
    </row>
    <row r="12" spans="1:11" ht="24" customHeight="1" x14ac:dyDescent="0.25">
      <c r="A12" s="208" t="s">
        <v>4</v>
      </c>
      <c r="B12" s="209"/>
      <c r="C12" s="209"/>
      <c r="D12" s="209"/>
      <c r="E12" s="209"/>
      <c r="F12" s="209"/>
      <c r="G12" s="210"/>
      <c r="H12" s="165"/>
    </row>
  </sheetData>
  <mergeCells count="4">
    <mergeCell ref="A1:H1"/>
    <mergeCell ref="A2:H2"/>
    <mergeCell ref="A3:H3"/>
    <mergeCell ref="A12:G12"/>
  </mergeCells>
  <printOptions horizontalCentered="1"/>
  <pageMargins left="0.59055118110236227" right="0.59055118110236227" top="0.59055118110236227" bottom="0.59055118110236227" header="0.11811023622047245" footer="0.11811023622047245"/>
  <pageSetup paperSize="9" scale="78"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tabColor theme="9" tint="0.59999389629810485"/>
  </sheetPr>
  <dimension ref="A1:K12"/>
  <sheetViews>
    <sheetView view="pageBreakPreview" topLeftCell="A7"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10.5546875" style="113" customWidth="1"/>
    <col min="5" max="5" width="16.6640625" style="113" customWidth="1"/>
    <col min="6" max="6" width="15.33203125" style="113" customWidth="1"/>
    <col min="7" max="7" width="36.44140625"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34.5" customHeight="1" x14ac:dyDescent="0.25">
      <c r="A1" s="204" t="s">
        <v>98</v>
      </c>
      <c r="B1" s="204"/>
      <c r="C1" s="204"/>
      <c r="D1" s="204"/>
      <c r="E1" s="204"/>
      <c r="F1" s="204"/>
      <c r="G1" s="204"/>
      <c r="H1" s="204"/>
    </row>
    <row r="2" spans="1:11" ht="38.25" customHeight="1" x14ac:dyDescent="0.25">
      <c r="A2" s="205" t="s">
        <v>112</v>
      </c>
      <c r="B2" s="205"/>
      <c r="C2" s="205"/>
      <c r="D2" s="205"/>
      <c r="E2" s="205"/>
      <c r="F2" s="205"/>
      <c r="G2" s="205"/>
      <c r="H2" s="205"/>
    </row>
    <row r="3" spans="1:11" ht="25.5" customHeight="1" x14ac:dyDescent="0.25">
      <c r="A3" s="207" t="s">
        <v>229</v>
      </c>
      <c r="B3" s="207"/>
      <c r="C3" s="207"/>
      <c r="D3" s="207"/>
      <c r="E3" s="207"/>
      <c r="F3" s="207"/>
      <c r="G3" s="207"/>
      <c r="H3" s="207"/>
    </row>
    <row r="4" spans="1:11" ht="41.4" x14ac:dyDescent="0.25">
      <c r="A4" s="158" t="s">
        <v>6</v>
      </c>
      <c r="B4" s="158" t="s">
        <v>192</v>
      </c>
      <c r="C4" s="159" t="s">
        <v>0</v>
      </c>
      <c r="D4" s="159" t="s">
        <v>7</v>
      </c>
      <c r="E4" s="159" t="s">
        <v>9</v>
      </c>
      <c r="F4" s="112" t="s">
        <v>190</v>
      </c>
      <c r="G4" s="112" t="s">
        <v>191</v>
      </c>
      <c r="H4" s="159" t="s">
        <v>10</v>
      </c>
      <c r="K4" s="118"/>
    </row>
    <row r="5" spans="1:11" s="181" customFormat="1" ht="55.2" x14ac:dyDescent="0.25">
      <c r="A5" s="178">
        <v>1</v>
      </c>
      <c r="B5" s="178" t="s">
        <v>12</v>
      </c>
      <c r="C5" s="121" t="s">
        <v>13</v>
      </c>
      <c r="D5" s="178" t="s">
        <v>14</v>
      </c>
      <c r="E5" s="179">
        <v>15614.83</v>
      </c>
      <c r="F5" s="180"/>
      <c r="G5" s="180"/>
      <c r="H5" s="180"/>
      <c r="K5" s="182"/>
    </row>
    <row r="6" spans="1:11" s="181" customFormat="1" ht="45" customHeight="1" x14ac:dyDescent="0.25">
      <c r="A6" s="178">
        <f>A5+1</f>
        <v>2</v>
      </c>
      <c r="B6" s="178" t="s">
        <v>16</v>
      </c>
      <c r="C6" s="127" t="s">
        <v>17</v>
      </c>
      <c r="D6" s="178" t="s">
        <v>14</v>
      </c>
      <c r="E6" s="179">
        <v>3388.68</v>
      </c>
      <c r="F6" s="180"/>
      <c r="G6" s="180"/>
      <c r="H6" s="180"/>
    </row>
    <row r="7" spans="1:11" s="181" customFormat="1" ht="45" customHeight="1" x14ac:dyDescent="0.25">
      <c r="A7" s="178">
        <f t="shared" ref="A7:A11" si="0">A6+1</f>
        <v>3</v>
      </c>
      <c r="B7" s="178" t="s">
        <v>16</v>
      </c>
      <c r="C7" s="127" t="s">
        <v>17</v>
      </c>
      <c r="D7" s="178" t="s">
        <v>14</v>
      </c>
      <c r="E7" s="179">
        <v>6626.75</v>
      </c>
      <c r="F7" s="180"/>
      <c r="G7" s="180"/>
      <c r="H7" s="180"/>
    </row>
    <row r="8" spans="1:11" s="181" customFormat="1" ht="45" customHeight="1" x14ac:dyDescent="0.25">
      <c r="A8" s="178">
        <f t="shared" si="0"/>
        <v>4</v>
      </c>
      <c r="B8" s="178" t="s">
        <v>18</v>
      </c>
      <c r="C8" s="127" t="s">
        <v>19</v>
      </c>
      <c r="D8" s="178" t="s">
        <v>20</v>
      </c>
      <c r="E8" s="179">
        <v>30849</v>
      </c>
      <c r="F8" s="180"/>
      <c r="G8" s="180"/>
      <c r="H8" s="180"/>
    </row>
    <row r="9" spans="1:11" s="181" customFormat="1" ht="45" customHeight="1" x14ac:dyDescent="0.25">
      <c r="A9" s="178">
        <f t="shared" si="0"/>
        <v>5</v>
      </c>
      <c r="B9" s="178" t="s">
        <v>21</v>
      </c>
      <c r="C9" s="127" t="s">
        <v>22</v>
      </c>
      <c r="D9" s="178" t="s">
        <v>14</v>
      </c>
      <c r="E9" s="179">
        <v>37.65</v>
      </c>
      <c r="F9" s="180"/>
      <c r="G9" s="180"/>
      <c r="H9" s="180"/>
    </row>
    <row r="10" spans="1:11" s="181" customFormat="1" ht="45" customHeight="1" x14ac:dyDescent="0.25">
      <c r="A10" s="178">
        <f t="shared" si="0"/>
        <v>6</v>
      </c>
      <c r="B10" s="178" t="s">
        <v>30</v>
      </c>
      <c r="C10" s="127" t="s">
        <v>31</v>
      </c>
      <c r="D10" s="178" t="s">
        <v>14</v>
      </c>
      <c r="E10" s="179">
        <v>9368.9</v>
      </c>
      <c r="F10" s="180"/>
      <c r="G10" s="180"/>
      <c r="H10" s="180"/>
    </row>
    <row r="11" spans="1:11" s="181" customFormat="1" ht="55.2" x14ac:dyDescent="0.25">
      <c r="A11" s="178">
        <f t="shared" si="0"/>
        <v>7</v>
      </c>
      <c r="B11" s="178" t="s">
        <v>32</v>
      </c>
      <c r="C11" s="127" t="s">
        <v>33</v>
      </c>
      <c r="D11" s="178" t="s">
        <v>14</v>
      </c>
      <c r="E11" s="179">
        <v>10354.290000000001</v>
      </c>
      <c r="F11" s="180"/>
      <c r="G11" s="180"/>
      <c r="H11" s="180"/>
    </row>
    <row r="12" spans="1:11" ht="24" customHeight="1" x14ac:dyDescent="0.25">
      <c r="A12" s="208" t="s">
        <v>4</v>
      </c>
      <c r="B12" s="209"/>
      <c r="C12" s="209"/>
      <c r="D12" s="209"/>
      <c r="E12" s="209"/>
      <c r="F12" s="209"/>
      <c r="G12" s="210"/>
      <c r="H12" s="165"/>
    </row>
  </sheetData>
  <mergeCells count="4">
    <mergeCell ref="A1:H1"/>
    <mergeCell ref="A2:H2"/>
    <mergeCell ref="A3:H3"/>
    <mergeCell ref="A12:G12"/>
  </mergeCells>
  <printOptions horizontalCentered="1"/>
  <pageMargins left="0.59055118110236227" right="0.59055118110236227" top="0.59055118110236227" bottom="0.59055118110236227" header="0.11811023622047245" footer="0.11811023622047245"/>
  <pageSetup paperSize="9" scale="8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theme="9" tint="0.59999389629810485"/>
  </sheetPr>
  <dimension ref="A1:K12"/>
  <sheetViews>
    <sheetView view="pageBreakPreview"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6.6640625" style="113" customWidth="1"/>
    <col min="5" max="5" width="12.77734375" style="113" bestFit="1" customWidth="1"/>
    <col min="6" max="6" width="16.6640625" style="113" customWidth="1"/>
    <col min="7" max="7" width="39.33203125"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24.75" customHeight="1" x14ac:dyDescent="0.25">
      <c r="A1" s="204" t="s">
        <v>98</v>
      </c>
      <c r="B1" s="204"/>
      <c r="C1" s="204"/>
      <c r="D1" s="204"/>
      <c r="E1" s="204"/>
      <c r="F1" s="204"/>
      <c r="G1" s="204"/>
      <c r="H1" s="204"/>
    </row>
    <row r="2" spans="1:11" ht="32.25" customHeight="1" x14ac:dyDescent="0.25">
      <c r="A2" s="205" t="s">
        <v>112</v>
      </c>
      <c r="B2" s="205"/>
      <c r="C2" s="205"/>
      <c r="D2" s="205"/>
      <c r="E2" s="205"/>
      <c r="F2" s="205"/>
      <c r="G2" s="205"/>
      <c r="H2" s="205"/>
    </row>
    <row r="3" spans="1:11" ht="50.25" customHeight="1" x14ac:dyDescent="0.25">
      <c r="A3" s="207" t="s">
        <v>230</v>
      </c>
      <c r="B3" s="207"/>
      <c r="C3" s="207"/>
      <c r="D3" s="207"/>
      <c r="E3" s="207"/>
      <c r="F3" s="207"/>
      <c r="G3" s="207"/>
      <c r="H3" s="207"/>
    </row>
    <row r="4" spans="1:11" ht="41.4" x14ac:dyDescent="0.25">
      <c r="A4" s="158" t="s">
        <v>6</v>
      </c>
      <c r="B4" s="158" t="s">
        <v>192</v>
      </c>
      <c r="C4" s="159" t="s">
        <v>0</v>
      </c>
      <c r="D4" s="159" t="s">
        <v>7</v>
      </c>
      <c r="E4" s="159" t="s">
        <v>9</v>
      </c>
      <c r="F4" s="112" t="s">
        <v>190</v>
      </c>
      <c r="G4" s="112" t="s">
        <v>191</v>
      </c>
      <c r="H4" s="159" t="s">
        <v>10</v>
      </c>
      <c r="K4" s="118"/>
    </row>
    <row r="5" spans="1:11" ht="56.4" customHeight="1" x14ac:dyDescent="0.25">
      <c r="A5" s="122">
        <v>1</v>
      </c>
      <c r="B5" s="122" t="s">
        <v>12</v>
      </c>
      <c r="C5" s="121" t="s">
        <v>13</v>
      </c>
      <c r="D5" s="122" t="s">
        <v>14</v>
      </c>
      <c r="E5" s="174">
        <v>20388.22</v>
      </c>
      <c r="F5" s="124"/>
      <c r="G5" s="124"/>
      <c r="H5" s="124"/>
      <c r="K5" s="118"/>
    </row>
    <row r="6" spans="1:11" ht="56.4" customHeight="1" x14ac:dyDescent="0.25">
      <c r="A6" s="122">
        <f>A5+1</f>
        <v>2</v>
      </c>
      <c r="B6" s="122" t="s">
        <v>16</v>
      </c>
      <c r="C6" s="127" t="s">
        <v>17</v>
      </c>
      <c r="D6" s="122" t="s">
        <v>14</v>
      </c>
      <c r="E6" s="174">
        <v>6184.93</v>
      </c>
      <c r="F6" s="124"/>
      <c r="G6" s="124"/>
      <c r="H6" s="124"/>
    </row>
    <row r="7" spans="1:11" ht="56.4" customHeight="1" x14ac:dyDescent="0.25">
      <c r="A7" s="122">
        <f t="shared" ref="A7:A11" si="0">A6+1</f>
        <v>3</v>
      </c>
      <c r="B7" s="122" t="s">
        <v>16</v>
      </c>
      <c r="C7" s="127" t="s">
        <v>17</v>
      </c>
      <c r="D7" s="122" t="s">
        <v>14</v>
      </c>
      <c r="E7" s="174">
        <v>13916.11</v>
      </c>
      <c r="F7" s="124"/>
      <c r="G7" s="124"/>
      <c r="H7" s="124"/>
    </row>
    <row r="8" spans="1:11" ht="56.4" customHeight="1" x14ac:dyDescent="0.25">
      <c r="A8" s="122">
        <f t="shared" si="0"/>
        <v>4</v>
      </c>
      <c r="B8" s="122" t="s">
        <v>18</v>
      </c>
      <c r="C8" s="127" t="s">
        <v>19</v>
      </c>
      <c r="D8" s="122" t="s">
        <v>20</v>
      </c>
      <c r="E8" s="174">
        <v>52447.5</v>
      </c>
      <c r="F8" s="124"/>
      <c r="G8" s="124"/>
      <c r="H8" s="124"/>
    </row>
    <row r="9" spans="1:11" ht="56.4" customHeight="1" x14ac:dyDescent="0.25">
      <c r="A9" s="122">
        <f t="shared" si="0"/>
        <v>5</v>
      </c>
      <c r="B9" s="122" t="s">
        <v>21</v>
      </c>
      <c r="C9" s="127" t="s">
        <v>22</v>
      </c>
      <c r="D9" s="122" t="s">
        <v>14</v>
      </c>
      <c r="E9" s="174">
        <v>68.72</v>
      </c>
      <c r="F9" s="124"/>
      <c r="G9" s="124"/>
      <c r="H9" s="124"/>
    </row>
    <row r="10" spans="1:11" ht="56.4" customHeight="1" x14ac:dyDescent="0.25">
      <c r="A10" s="122">
        <f t="shared" si="0"/>
        <v>6</v>
      </c>
      <c r="B10" s="122" t="s">
        <v>30</v>
      </c>
      <c r="C10" s="127" t="s">
        <v>31</v>
      </c>
      <c r="D10" s="122" t="s">
        <v>14</v>
      </c>
      <c r="E10" s="174">
        <v>12232.93</v>
      </c>
      <c r="F10" s="124"/>
      <c r="G10" s="124"/>
      <c r="H10" s="124"/>
    </row>
    <row r="11" spans="1:11" ht="56.4" customHeight="1" x14ac:dyDescent="0.25">
      <c r="A11" s="122">
        <f t="shared" si="0"/>
        <v>7</v>
      </c>
      <c r="B11" s="122" t="s">
        <v>32</v>
      </c>
      <c r="C11" s="127" t="s">
        <v>33</v>
      </c>
      <c r="D11" s="122" t="s">
        <v>14</v>
      </c>
      <c r="E11" s="174">
        <v>20616.439999999999</v>
      </c>
      <c r="F11" s="124"/>
      <c r="G11" s="124"/>
      <c r="H11" s="124"/>
    </row>
    <row r="12" spans="1:11" ht="24" customHeight="1" x14ac:dyDescent="0.25">
      <c r="A12" s="208" t="s">
        <v>4</v>
      </c>
      <c r="B12" s="209"/>
      <c r="C12" s="209"/>
      <c r="D12" s="209"/>
      <c r="E12" s="209"/>
      <c r="F12" s="209"/>
      <c r="G12" s="210"/>
      <c r="H12" s="165"/>
    </row>
  </sheetData>
  <mergeCells count="4">
    <mergeCell ref="A1:H1"/>
    <mergeCell ref="A2:H2"/>
    <mergeCell ref="A3:H3"/>
    <mergeCell ref="A12:G12"/>
  </mergeCells>
  <printOptions horizontalCentered="1"/>
  <pageMargins left="0.59055118110236204" right="0.59055118110236204" top="0.59055118110236204" bottom="0.59055118110236204" header="0.118110236220472" footer="0.118110236220472"/>
  <pageSetup paperSize="9" scale="8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6">
    <tabColor theme="9" tint="0.59999389629810485"/>
  </sheetPr>
  <dimension ref="A1:K12"/>
  <sheetViews>
    <sheetView view="pageBreakPreview" topLeftCell="A7"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13.109375" style="113" customWidth="1"/>
    <col min="5" max="5" width="14.109375" style="113" customWidth="1"/>
    <col min="6" max="6" width="17.5546875" style="113" customWidth="1"/>
    <col min="7" max="7" width="39.33203125"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39" customHeight="1" x14ac:dyDescent="0.25">
      <c r="A1" s="204" t="s">
        <v>98</v>
      </c>
      <c r="B1" s="204"/>
      <c r="C1" s="204"/>
      <c r="D1" s="204"/>
      <c r="E1" s="204"/>
      <c r="F1" s="204"/>
      <c r="G1" s="204"/>
      <c r="H1" s="204"/>
    </row>
    <row r="2" spans="1:11" ht="39" customHeight="1" x14ac:dyDescent="0.25">
      <c r="A2" s="205" t="s">
        <v>121</v>
      </c>
      <c r="B2" s="205"/>
      <c r="C2" s="205"/>
      <c r="D2" s="205"/>
      <c r="E2" s="205"/>
      <c r="F2" s="205"/>
      <c r="G2" s="205"/>
      <c r="H2" s="205"/>
    </row>
    <row r="3" spans="1:11" ht="25.5" customHeight="1" x14ac:dyDescent="0.25">
      <c r="A3" s="207" t="s">
        <v>231</v>
      </c>
      <c r="B3" s="207"/>
      <c r="C3" s="207"/>
      <c r="D3" s="207"/>
      <c r="E3" s="207"/>
      <c r="F3" s="207"/>
      <c r="G3" s="207"/>
      <c r="H3" s="207"/>
    </row>
    <row r="4" spans="1:11" ht="27.6" x14ac:dyDescent="0.25">
      <c r="A4" s="158" t="s">
        <v>6</v>
      </c>
      <c r="B4" s="158" t="s">
        <v>192</v>
      </c>
      <c r="C4" s="159" t="s">
        <v>0</v>
      </c>
      <c r="D4" s="159" t="s">
        <v>7</v>
      </c>
      <c r="E4" s="159" t="s">
        <v>9</v>
      </c>
      <c r="F4" s="112" t="s">
        <v>190</v>
      </c>
      <c r="G4" s="112" t="s">
        <v>191</v>
      </c>
      <c r="H4" s="159" t="s">
        <v>10</v>
      </c>
      <c r="K4" s="118"/>
    </row>
    <row r="5" spans="1:11" ht="57" customHeight="1" x14ac:dyDescent="0.25">
      <c r="A5" s="122">
        <v>1</v>
      </c>
      <c r="B5" s="122" t="s">
        <v>12</v>
      </c>
      <c r="C5" s="121" t="s">
        <v>13</v>
      </c>
      <c r="D5" s="122" t="s">
        <v>14</v>
      </c>
      <c r="E5" s="174">
        <v>18395.11</v>
      </c>
      <c r="F5" s="124"/>
      <c r="G5" s="124"/>
      <c r="H5" s="124"/>
      <c r="K5" s="118"/>
    </row>
    <row r="6" spans="1:11" ht="57" customHeight="1" x14ac:dyDescent="0.25">
      <c r="A6" s="122">
        <f>A5+1</f>
        <v>2</v>
      </c>
      <c r="B6" s="122" t="s">
        <v>16</v>
      </c>
      <c r="C6" s="127" t="s">
        <v>17</v>
      </c>
      <c r="D6" s="122" t="s">
        <v>14</v>
      </c>
      <c r="E6" s="174">
        <v>5251.65</v>
      </c>
      <c r="F6" s="124"/>
      <c r="G6" s="124"/>
      <c r="H6" s="124"/>
    </row>
    <row r="7" spans="1:11" ht="57" customHeight="1" x14ac:dyDescent="0.25">
      <c r="A7" s="122">
        <f t="shared" ref="A7:A11" si="0">A6+1</f>
        <v>3</v>
      </c>
      <c r="B7" s="122" t="s">
        <v>16</v>
      </c>
      <c r="C7" s="127" t="s">
        <v>17</v>
      </c>
      <c r="D7" s="122" t="s">
        <v>14</v>
      </c>
      <c r="E7" s="174">
        <v>8898.6299999999992</v>
      </c>
      <c r="F7" s="124"/>
      <c r="G7" s="124"/>
      <c r="H7" s="124"/>
    </row>
    <row r="8" spans="1:11" ht="57" customHeight="1" x14ac:dyDescent="0.25">
      <c r="A8" s="122">
        <f t="shared" si="0"/>
        <v>4</v>
      </c>
      <c r="B8" s="122" t="s">
        <v>18</v>
      </c>
      <c r="C8" s="127" t="s">
        <v>19</v>
      </c>
      <c r="D8" s="122" t="s">
        <v>20</v>
      </c>
      <c r="E8" s="174">
        <v>43262.1</v>
      </c>
      <c r="F8" s="124"/>
      <c r="G8" s="124"/>
      <c r="H8" s="124"/>
    </row>
    <row r="9" spans="1:11" ht="57" customHeight="1" x14ac:dyDescent="0.25">
      <c r="A9" s="122">
        <f t="shared" si="0"/>
        <v>5</v>
      </c>
      <c r="B9" s="122" t="s">
        <v>21</v>
      </c>
      <c r="C9" s="127" t="s">
        <v>22</v>
      </c>
      <c r="D9" s="122" t="s">
        <v>14</v>
      </c>
      <c r="E9" s="174">
        <v>58.35</v>
      </c>
      <c r="F9" s="124"/>
      <c r="G9" s="124"/>
      <c r="H9" s="124"/>
    </row>
    <row r="10" spans="1:11" ht="57" customHeight="1" x14ac:dyDescent="0.25">
      <c r="A10" s="122">
        <f t="shared" si="0"/>
        <v>6</v>
      </c>
      <c r="B10" s="122" t="s">
        <v>30</v>
      </c>
      <c r="C10" s="127" t="s">
        <v>31</v>
      </c>
      <c r="D10" s="122" t="s">
        <v>14</v>
      </c>
      <c r="E10" s="174">
        <v>11037.06</v>
      </c>
      <c r="F10" s="124"/>
      <c r="G10" s="124"/>
      <c r="H10" s="124"/>
    </row>
    <row r="11" spans="1:11" ht="57" customHeight="1" x14ac:dyDescent="0.25">
      <c r="A11" s="122">
        <f t="shared" si="0"/>
        <v>7</v>
      </c>
      <c r="B11" s="122" t="s">
        <v>32</v>
      </c>
      <c r="C11" s="127" t="s">
        <v>33</v>
      </c>
      <c r="D11" s="122" t="s">
        <v>14</v>
      </c>
      <c r="E11" s="174">
        <v>14587.91</v>
      </c>
      <c r="F11" s="124"/>
      <c r="G11" s="124"/>
      <c r="H11" s="124"/>
    </row>
    <row r="12" spans="1:11" ht="24" customHeight="1" x14ac:dyDescent="0.25">
      <c r="A12" s="208" t="s">
        <v>4</v>
      </c>
      <c r="B12" s="209"/>
      <c r="C12" s="209"/>
      <c r="D12" s="209"/>
      <c r="E12" s="209"/>
      <c r="F12" s="209"/>
      <c r="G12" s="210"/>
      <c r="H12" s="165"/>
    </row>
  </sheetData>
  <mergeCells count="4">
    <mergeCell ref="A1:H1"/>
    <mergeCell ref="A2:H2"/>
    <mergeCell ref="A3:H3"/>
    <mergeCell ref="A12:G12"/>
  </mergeCells>
  <printOptions horizontalCentered="1"/>
  <pageMargins left="0.59055118110236227" right="0.59055118110236227" top="0.59055118110236227" bottom="0.59055118110236227" header="0.11811023622047245" footer="0.11811023622047245"/>
  <pageSetup paperSize="9" scale="82"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58">
    <tabColor theme="9" tint="0.59999389629810485"/>
  </sheetPr>
  <dimension ref="A1:K12"/>
  <sheetViews>
    <sheetView view="pageBreakPreview"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11.88671875" style="113" customWidth="1"/>
    <col min="5" max="5" width="15.109375" style="113" customWidth="1"/>
    <col min="6" max="6" width="19.6640625" style="113" customWidth="1"/>
    <col min="7" max="7" width="36.5546875"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30" customHeight="1" x14ac:dyDescent="0.25">
      <c r="A1" s="204" t="s">
        <v>98</v>
      </c>
      <c r="B1" s="204"/>
      <c r="C1" s="204"/>
      <c r="D1" s="204"/>
      <c r="E1" s="204"/>
      <c r="F1" s="204"/>
      <c r="G1" s="204"/>
      <c r="H1" s="204"/>
    </row>
    <row r="2" spans="1:11" ht="33.75" customHeight="1" x14ac:dyDescent="0.25">
      <c r="A2" s="205" t="s">
        <v>122</v>
      </c>
      <c r="B2" s="205"/>
      <c r="C2" s="205"/>
      <c r="D2" s="205"/>
      <c r="E2" s="205"/>
      <c r="F2" s="205"/>
      <c r="G2" s="205"/>
      <c r="H2" s="205"/>
    </row>
    <row r="3" spans="1:11" ht="25.5" customHeight="1" x14ac:dyDescent="0.25">
      <c r="A3" s="207" t="s">
        <v>232</v>
      </c>
      <c r="B3" s="207"/>
      <c r="C3" s="207"/>
      <c r="D3" s="207"/>
      <c r="E3" s="207"/>
      <c r="F3" s="207"/>
      <c r="G3" s="207"/>
      <c r="H3" s="207"/>
    </row>
    <row r="4" spans="1:11" ht="27.6" x14ac:dyDescent="0.25">
      <c r="A4" s="158" t="s">
        <v>6</v>
      </c>
      <c r="B4" s="158" t="s">
        <v>192</v>
      </c>
      <c r="C4" s="159" t="s">
        <v>0</v>
      </c>
      <c r="D4" s="159" t="s">
        <v>7</v>
      </c>
      <c r="E4" s="159" t="s">
        <v>9</v>
      </c>
      <c r="F4" s="112" t="s">
        <v>190</v>
      </c>
      <c r="G4" s="112" t="s">
        <v>191</v>
      </c>
      <c r="H4" s="159" t="s">
        <v>10</v>
      </c>
      <c r="K4" s="118"/>
    </row>
    <row r="5" spans="1:11" s="181" customFormat="1" ht="63.6" customHeight="1" x14ac:dyDescent="0.25">
      <c r="A5" s="178">
        <v>1</v>
      </c>
      <c r="B5" s="178" t="s">
        <v>12</v>
      </c>
      <c r="C5" s="121" t="s">
        <v>13</v>
      </c>
      <c r="D5" s="178" t="s">
        <v>14</v>
      </c>
      <c r="E5" s="179">
        <v>13384.77</v>
      </c>
      <c r="F5" s="180"/>
      <c r="G5" s="180"/>
      <c r="H5" s="180"/>
      <c r="K5" s="182"/>
    </row>
    <row r="6" spans="1:11" s="181" customFormat="1" ht="63.6" customHeight="1" x14ac:dyDescent="0.25">
      <c r="A6" s="178">
        <f>A5+1</f>
        <v>2</v>
      </c>
      <c r="B6" s="178" t="s">
        <v>16</v>
      </c>
      <c r="C6" s="127" t="s">
        <v>17</v>
      </c>
      <c r="D6" s="178" t="s">
        <v>14</v>
      </c>
      <c r="E6" s="179">
        <v>2087.2199999999998</v>
      </c>
      <c r="F6" s="180"/>
      <c r="G6" s="180"/>
      <c r="H6" s="180"/>
    </row>
    <row r="7" spans="1:11" s="181" customFormat="1" ht="63.6" customHeight="1" x14ac:dyDescent="0.25">
      <c r="A7" s="178">
        <f t="shared" ref="A7:A11" si="0">A6+1</f>
        <v>3</v>
      </c>
      <c r="B7" s="178" t="s">
        <v>16</v>
      </c>
      <c r="C7" s="127" t="s">
        <v>17</v>
      </c>
      <c r="D7" s="178" t="s">
        <v>14</v>
      </c>
      <c r="E7" s="179">
        <v>3536.69</v>
      </c>
      <c r="F7" s="180"/>
      <c r="G7" s="180"/>
      <c r="H7" s="180"/>
    </row>
    <row r="8" spans="1:11" s="181" customFormat="1" ht="63.6" customHeight="1" x14ac:dyDescent="0.25">
      <c r="A8" s="178">
        <f t="shared" si="0"/>
        <v>4</v>
      </c>
      <c r="B8" s="178" t="s">
        <v>18</v>
      </c>
      <c r="C8" s="127" t="s">
        <v>19</v>
      </c>
      <c r="D8" s="178" t="s">
        <v>20</v>
      </c>
      <c r="E8" s="179">
        <v>17195.849999999999</v>
      </c>
      <c r="F8" s="180"/>
      <c r="G8" s="180"/>
      <c r="H8" s="180"/>
    </row>
    <row r="9" spans="1:11" s="181" customFormat="1" ht="63.6" customHeight="1" x14ac:dyDescent="0.25">
      <c r="A9" s="178">
        <f t="shared" si="0"/>
        <v>5</v>
      </c>
      <c r="B9" s="178" t="s">
        <v>21</v>
      </c>
      <c r="C9" s="127" t="s">
        <v>22</v>
      </c>
      <c r="D9" s="178" t="s">
        <v>14</v>
      </c>
      <c r="E9" s="179">
        <v>23.19</v>
      </c>
      <c r="F9" s="180"/>
      <c r="G9" s="180"/>
      <c r="H9" s="180"/>
    </row>
    <row r="10" spans="1:11" s="181" customFormat="1" ht="63.6" customHeight="1" x14ac:dyDescent="0.25">
      <c r="A10" s="178">
        <f t="shared" si="0"/>
        <v>6</v>
      </c>
      <c r="B10" s="178" t="s">
        <v>30</v>
      </c>
      <c r="C10" s="127" t="s">
        <v>31</v>
      </c>
      <c r="D10" s="178" t="s">
        <v>14</v>
      </c>
      <c r="E10" s="179">
        <v>8030.86</v>
      </c>
      <c r="F10" s="180"/>
      <c r="G10" s="180"/>
      <c r="H10" s="180"/>
    </row>
    <row r="11" spans="1:11" s="181" customFormat="1" ht="63.6" customHeight="1" x14ac:dyDescent="0.25">
      <c r="A11" s="178">
        <f t="shared" si="0"/>
        <v>7</v>
      </c>
      <c r="B11" s="178" t="s">
        <v>32</v>
      </c>
      <c r="C11" s="127" t="s">
        <v>33</v>
      </c>
      <c r="D11" s="178" t="s">
        <v>14</v>
      </c>
      <c r="E11" s="179">
        <v>5797.84</v>
      </c>
      <c r="F11" s="180"/>
      <c r="G11" s="180"/>
      <c r="H11" s="180"/>
    </row>
    <row r="12" spans="1:11" ht="27.6" customHeight="1" x14ac:dyDescent="0.25">
      <c r="A12" s="203" t="s">
        <v>4</v>
      </c>
      <c r="B12" s="203"/>
      <c r="C12" s="203"/>
      <c r="D12" s="203"/>
      <c r="E12" s="203"/>
      <c r="F12" s="203"/>
      <c r="G12" s="203"/>
      <c r="H12" s="165"/>
    </row>
  </sheetData>
  <mergeCells count="4">
    <mergeCell ref="A1:H1"/>
    <mergeCell ref="A2:H2"/>
    <mergeCell ref="A3:H3"/>
    <mergeCell ref="A12:G12"/>
  </mergeCells>
  <printOptions horizontalCentered="1"/>
  <pageMargins left="0.59055118110236227" right="0.59055118110236227" top="0.59055118110236227" bottom="0.59055118110236227" header="0.11811023622047245" footer="0.11811023622047245"/>
  <pageSetup paperSize="9" scale="83"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60">
    <tabColor theme="9" tint="0.59999389629810485"/>
  </sheetPr>
  <dimension ref="A1:K12"/>
  <sheetViews>
    <sheetView view="pageBreakPreview"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6.6640625" style="113" customWidth="1"/>
    <col min="5" max="5" width="12.77734375" style="113" bestFit="1" customWidth="1"/>
    <col min="6" max="6" width="17" style="113" customWidth="1"/>
    <col min="7" max="7" width="39.33203125"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27" customHeight="1" x14ac:dyDescent="0.25">
      <c r="A1" s="204" t="s">
        <v>98</v>
      </c>
      <c r="B1" s="204"/>
      <c r="C1" s="204"/>
      <c r="D1" s="204"/>
      <c r="E1" s="204"/>
      <c r="F1" s="204"/>
      <c r="G1" s="204"/>
      <c r="H1" s="204"/>
    </row>
    <row r="2" spans="1:11" ht="29.25" customHeight="1" x14ac:dyDescent="0.25">
      <c r="A2" s="205" t="s">
        <v>122</v>
      </c>
      <c r="B2" s="205"/>
      <c r="C2" s="205"/>
      <c r="D2" s="205"/>
      <c r="E2" s="205"/>
      <c r="F2" s="205"/>
      <c r="G2" s="205"/>
      <c r="H2" s="205"/>
    </row>
    <row r="3" spans="1:11" ht="25.5" customHeight="1" x14ac:dyDescent="0.25">
      <c r="A3" s="207" t="s">
        <v>233</v>
      </c>
      <c r="B3" s="207"/>
      <c r="C3" s="207"/>
      <c r="D3" s="207"/>
      <c r="E3" s="207"/>
      <c r="F3" s="207"/>
      <c r="G3" s="207"/>
      <c r="H3" s="207"/>
    </row>
    <row r="4" spans="1:11" ht="41.4" x14ac:dyDescent="0.25">
      <c r="A4" s="158" t="s">
        <v>6</v>
      </c>
      <c r="B4" s="158" t="s">
        <v>192</v>
      </c>
      <c r="C4" s="159" t="s">
        <v>0</v>
      </c>
      <c r="D4" s="159" t="s">
        <v>7</v>
      </c>
      <c r="E4" s="159" t="s">
        <v>9</v>
      </c>
      <c r="F4" s="112" t="s">
        <v>190</v>
      </c>
      <c r="G4" s="112" t="s">
        <v>191</v>
      </c>
      <c r="H4" s="159" t="s">
        <v>10</v>
      </c>
      <c r="K4" s="118"/>
    </row>
    <row r="5" spans="1:11" s="181" customFormat="1" ht="59.4" customHeight="1" x14ac:dyDescent="0.25">
      <c r="A5" s="178">
        <v>1</v>
      </c>
      <c r="B5" s="178" t="s">
        <v>12</v>
      </c>
      <c r="C5" s="121" t="s">
        <v>13</v>
      </c>
      <c r="D5" s="178" t="s">
        <v>14</v>
      </c>
      <c r="E5" s="179">
        <v>14501.18</v>
      </c>
      <c r="F5" s="180"/>
      <c r="G5" s="180"/>
      <c r="H5" s="180"/>
      <c r="K5" s="182"/>
    </row>
    <row r="6" spans="1:11" s="181" customFormat="1" ht="59.4" customHeight="1" x14ac:dyDescent="0.25">
      <c r="A6" s="178">
        <v>2</v>
      </c>
      <c r="B6" s="178" t="s">
        <v>16</v>
      </c>
      <c r="C6" s="127" t="s">
        <v>17</v>
      </c>
      <c r="D6" s="178" t="s">
        <v>14</v>
      </c>
      <c r="E6" s="179">
        <v>2652.71</v>
      </c>
      <c r="F6" s="180"/>
      <c r="G6" s="180"/>
      <c r="H6" s="180"/>
    </row>
    <row r="7" spans="1:11" s="181" customFormat="1" ht="59.4" customHeight="1" x14ac:dyDescent="0.25">
      <c r="A7" s="178">
        <v>3</v>
      </c>
      <c r="B7" s="178" t="s">
        <v>16</v>
      </c>
      <c r="C7" s="127" t="s">
        <v>17</v>
      </c>
      <c r="D7" s="178" t="s">
        <v>14</v>
      </c>
      <c r="E7" s="179">
        <v>5452.81</v>
      </c>
      <c r="F7" s="180"/>
      <c r="G7" s="180"/>
      <c r="H7" s="180"/>
    </row>
    <row r="8" spans="1:11" s="181" customFormat="1" ht="59.4" customHeight="1" x14ac:dyDescent="0.25">
      <c r="A8" s="178">
        <v>4</v>
      </c>
      <c r="B8" s="178" t="s">
        <v>18</v>
      </c>
      <c r="C8" s="127" t="s">
        <v>19</v>
      </c>
      <c r="D8" s="178" t="s">
        <v>20</v>
      </c>
      <c r="E8" s="179">
        <v>25637.85</v>
      </c>
      <c r="F8" s="180"/>
      <c r="G8" s="180"/>
      <c r="H8" s="180"/>
    </row>
    <row r="9" spans="1:11" s="181" customFormat="1" ht="59.4" customHeight="1" x14ac:dyDescent="0.25">
      <c r="A9" s="178">
        <v>5</v>
      </c>
      <c r="B9" s="178" t="s">
        <v>21</v>
      </c>
      <c r="C9" s="127" t="s">
        <v>22</v>
      </c>
      <c r="D9" s="178" t="s">
        <v>14</v>
      </c>
      <c r="E9" s="179">
        <v>29.47</v>
      </c>
      <c r="F9" s="180"/>
      <c r="G9" s="180"/>
      <c r="H9" s="180"/>
    </row>
    <row r="10" spans="1:11" s="181" customFormat="1" ht="59.4" customHeight="1" x14ac:dyDescent="0.25">
      <c r="A10" s="178">
        <v>6</v>
      </c>
      <c r="B10" s="178" t="s">
        <v>30</v>
      </c>
      <c r="C10" s="127" t="s">
        <v>31</v>
      </c>
      <c r="D10" s="178" t="s">
        <v>14</v>
      </c>
      <c r="E10" s="179">
        <v>8700.7099999999991</v>
      </c>
      <c r="F10" s="180"/>
      <c r="G10" s="180"/>
      <c r="H10" s="180"/>
    </row>
    <row r="11" spans="1:11" s="181" customFormat="1" ht="59.4" customHeight="1" x14ac:dyDescent="0.25">
      <c r="A11" s="178">
        <v>7</v>
      </c>
      <c r="B11" s="178" t="s">
        <v>32</v>
      </c>
      <c r="C11" s="127" t="s">
        <v>33</v>
      </c>
      <c r="D11" s="178" t="s">
        <v>14</v>
      </c>
      <c r="E11" s="179">
        <v>8842.3700000000008</v>
      </c>
      <c r="F11" s="180"/>
      <c r="G11" s="180"/>
      <c r="H11" s="180"/>
    </row>
    <row r="12" spans="1:11" ht="24" customHeight="1" x14ac:dyDescent="0.25">
      <c r="A12" s="208" t="s">
        <v>4</v>
      </c>
      <c r="B12" s="209"/>
      <c r="C12" s="209"/>
      <c r="D12" s="209"/>
      <c r="E12" s="209"/>
      <c r="F12" s="209"/>
      <c r="G12" s="210"/>
      <c r="H12" s="165"/>
    </row>
  </sheetData>
  <mergeCells count="4">
    <mergeCell ref="A1:H1"/>
    <mergeCell ref="A2:H2"/>
    <mergeCell ref="A3:H3"/>
    <mergeCell ref="A12:G12"/>
  </mergeCells>
  <printOptions horizontalCentered="1"/>
  <pageMargins left="0.59055118110236227" right="0.59055118110236227" top="0.59055118110236227" bottom="0.59055118110236227" header="0.11811023622047245" footer="0.11811023622047245"/>
  <pageSetup paperSize="9" scale="87"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0000"/>
  </sheetPr>
  <dimension ref="A1:C7"/>
  <sheetViews>
    <sheetView view="pageBreakPreview" zoomScale="124" zoomScaleNormal="100" zoomScaleSheetLayoutView="124" workbookViewId="0">
      <selection activeCell="N8" sqref="N8"/>
    </sheetView>
  </sheetViews>
  <sheetFormatPr defaultRowHeight="13.2" x14ac:dyDescent="0.25"/>
  <cols>
    <col min="1" max="1" width="5.5546875" bestFit="1" customWidth="1"/>
    <col min="2" max="2" width="25.6640625" customWidth="1"/>
    <col min="3" max="3" width="14.44140625" bestFit="1" customWidth="1"/>
  </cols>
  <sheetData>
    <row r="1" spans="1:3" ht="48" customHeight="1" x14ac:dyDescent="0.25">
      <c r="A1" s="199" t="s">
        <v>99</v>
      </c>
      <c r="B1" s="200"/>
      <c r="C1" s="200"/>
    </row>
    <row r="2" spans="1:3" ht="48" customHeight="1" x14ac:dyDescent="0.25">
      <c r="A2" s="199" t="s">
        <v>123</v>
      </c>
      <c r="B2" s="199"/>
      <c r="C2" s="199"/>
    </row>
    <row r="3" spans="1:3" ht="13.8" thickBot="1" x14ac:dyDescent="0.3">
      <c r="A3" s="199" t="s">
        <v>126</v>
      </c>
      <c r="B3" s="199"/>
      <c r="C3" s="199"/>
    </row>
    <row r="4" spans="1:3" x14ac:dyDescent="0.25">
      <c r="A4" s="1" t="s">
        <v>2</v>
      </c>
      <c r="B4" s="2" t="s">
        <v>0</v>
      </c>
      <c r="C4" s="3" t="s">
        <v>3</v>
      </c>
    </row>
    <row r="5" spans="1:3" x14ac:dyDescent="0.25">
      <c r="A5" s="71">
        <v>1</v>
      </c>
      <c r="B5" s="5" t="s">
        <v>156</v>
      </c>
      <c r="C5" s="73">
        <f>('21 BOQ Mamdheri'!H12)/10^6</f>
        <v>0</v>
      </c>
    </row>
    <row r="6" spans="1:3" x14ac:dyDescent="0.25">
      <c r="A6" s="4">
        <v>2</v>
      </c>
      <c r="B6" s="5" t="s">
        <v>157</v>
      </c>
      <c r="C6" s="74">
        <f>('22 BOQ Damghar'!H12)/10^6</f>
        <v>0</v>
      </c>
    </row>
    <row r="7" spans="1:3" ht="13.8" thickBot="1" x14ac:dyDescent="0.3">
      <c r="A7" s="201" t="s">
        <v>4</v>
      </c>
      <c r="B7" s="202"/>
      <c r="C7" s="74">
        <f>SUM(C5:C6)</f>
        <v>0</v>
      </c>
    </row>
  </sheetData>
  <mergeCells count="4">
    <mergeCell ref="A1:C1"/>
    <mergeCell ref="A2:C2"/>
    <mergeCell ref="A3:C3"/>
    <mergeCell ref="A7:B7"/>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62">
    <tabColor theme="9" tint="0.59999389629810485"/>
  </sheetPr>
  <dimension ref="A1:K12"/>
  <sheetViews>
    <sheetView view="pageBreakPreview"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9.88671875" style="113" customWidth="1"/>
    <col min="5" max="5" width="13.6640625" style="113" customWidth="1"/>
    <col min="6" max="6" width="15" style="113" customWidth="1"/>
    <col min="7" max="7" width="37.6640625"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17.399999999999999" customHeight="1" x14ac:dyDescent="0.25">
      <c r="A1" s="204" t="s">
        <v>98</v>
      </c>
      <c r="B1" s="204"/>
      <c r="C1" s="204"/>
      <c r="D1" s="204"/>
      <c r="E1" s="204"/>
      <c r="F1" s="204"/>
      <c r="G1" s="204"/>
      <c r="H1" s="204"/>
    </row>
    <row r="2" spans="1:11" ht="22.5" customHeight="1" x14ac:dyDescent="0.25">
      <c r="A2" s="205" t="s">
        <v>123</v>
      </c>
      <c r="B2" s="205"/>
      <c r="C2" s="205"/>
      <c r="D2" s="205"/>
      <c r="E2" s="205"/>
      <c r="F2" s="205"/>
      <c r="G2" s="205"/>
      <c r="H2" s="205"/>
    </row>
    <row r="3" spans="1:11" ht="25.5" customHeight="1" x14ac:dyDescent="0.25">
      <c r="A3" s="207" t="s">
        <v>234</v>
      </c>
      <c r="B3" s="207"/>
      <c r="C3" s="207"/>
      <c r="D3" s="207"/>
      <c r="E3" s="207"/>
      <c r="F3" s="207"/>
      <c r="G3" s="207"/>
      <c r="H3" s="207"/>
    </row>
    <row r="4" spans="1:11" ht="41.4" x14ac:dyDescent="0.25">
      <c r="A4" s="158" t="s">
        <v>6</v>
      </c>
      <c r="B4" s="158" t="s">
        <v>192</v>
      </c>
      <c r="C4" s="159" t="s">
        <v>0</v>
      </c>
      <c r="D4" s="159" t="s">
        <v>7</v>
      </c>
      <c r="E4" s="159" t="s">
        <v>9</v>
      </c>
      <c r="F4" s="112" t="s">
        <v>190</v>
      </c>
      <c r="G4" s="112" t="s">
        <v>191</v>
      </c>
      <c r="H4" s="159" t="s">
        <v>10</v>
      </c>
      <c r="K4" s="118"/>
    </row>
    <row r="5" spans="1:11" s="181" customFormat="1" ht="59.4" customHeight="1" x14ac:dyDescent="0.25">
      <c r="A5" s="178">
        <v>1</v>
      </c>
      <c r="B5" s="178" t="s">
        <v>12</v>
      </c>
      <c r="C5" s="121" t="s">
        <v>13</v>
      </c>
      <c r="D5" s="178" t="s">
        <v>14</v>
      </c>
      <c r="E5" s="179">
        <v>14686.72</v>
      </c>
      <c r="F5" s="180"/>
      <c r="G5" s="180"/>
      <c r="H5" s="180"/>
      <c r="K5" s="182"/>
    </row>
    <row r="6" spans="1:11" s="181" customFormat="1" ht="59.4" customHeight="1" x14ac:dyDescent="0.25">
      <c r="A6" s="178">
        <f>A5+1</f>
        <v>2</v>
      </c>
      <c r="B6" s="178" t="s">
        <v>16</v>
      </c>
      <c r="C6" s="127" t="s">
        <v>17</v>
      </c>
      <c r="D6" s="178" t="s">
        <v>14</v>
      </c>
      <c r="E6" s="179">
        <v>2764.03</v>
      </c>
      <c r="F6" s="180"/>
      <c r="G6" s="180"/>
      <c r="H6" s="180"/>
    </row>
    <row r="7" spans="1:11" s="181" customFormat="1" ht="59.4" customHeight="1" x14ac:dyDescent="0.25">
      <c r="A7" s="178">
        <f t="shared" ref="A7:A11" si="0">A6+1</f>
        <v>3</v>
      </c>
      <c r="B7" s="178" t="s">
        <v>16</v>
      </c>
      <c r="C7" s="127" t="s">
        <v>17</v>
      </c>
      <c r="D7" s="178" t="s">
        <v>14</v>
      </c>
      <c r="E7" s="179">
        <v>5681.63</v>
      </c>
      <c r="F7" s="180"/>
      <c r="G7" s="180"/>
      <c r="H7" s="180"/>
    </row>
    <row r="8" spans="1:11" s="181" customFormat="1" ht="59.4" customHeight="1" x14ac:dyDescent="0.25">
      <c r="A8" s="178">
        <f t="shared" si="0"/>
        <v>4</v>
      </c>
      <c r="B8" s="178" t="s">
        <v>18</v>
      </c>
      <c r="C8" s="127" t="s">
        <v>19</v>
      </c>
      <c r="D8" s="178" t="s">
        <v>20</v>
      </c>
      <c r="E8" s="179">
        <v>26309.85</v>
      </c>
      <c r="F8" s="180"/>
      <c r="G8" s="180"/>
      <c r="H8" s="180"/>
    </row>
    <row r="9" spans="1:11" s="181" customFormat="1" ht="59.4" customHeight="1" x14ac:dyDescent="0.25">
      <c r="A9" s="178">
        <f t="shared" si="0"/>
        <v>5</v>
      </c>
      <c r="B9" s="178" t="s">
        <v>21</v>
      </c>
      <c r="C9" s="127" t="s">
        <v>22</v>
      </c>
      <c r="D9" s="178" t="s">
        <v>14</v>
      </c>
      <c r="E9" s="179">
        <v>30.71</v>
      </c>
      <c r="F9" s="180"/>
      <c r="G9" s="180"/>
      <c r="H9" s="180"/>
    </row>
    <row r="10" spans="1:11" s="181" customFormat="1" ht="59.4" customHeight="1" x14ac:dyDescent="0.25">
      <c r="A10" s="178">
        <f t="shared" si="0"/>
        <v>6</v>
      </c>
      <c r="B10" s="178" t="s">
        <v>30</v>
      </c>
      <c r="C10" s="127" t="s">
        <v>31</v>
      </c>
      <c r="D10" s="178" t="s">
        <v>14</v>
      </c>
      <c r="E10" s="179">
        <v>8812.0300000000007</v>
      </c>
      <c r="F10" s="180"/>
      <c r="G10" s="180"/>
      <c r="H10" s="180"/>
    </row>
    <row r="11" spans="1:11" s="181" customFormat="1" ht="59.4" customHeight="1" x14ac:dyDescent="0.25">
      <c r="A11" s="178">
        <f t="shared" si="0"/>
        <v>7</v>
      </c>
      <c r="B11" s="178" t="s">
        <v>32</v>
      </c>
      <c r="C11" s="127" t="s">
        <v>33</v>
      </c>
      <c r="D11" s="178" t="s">
        <v>14</v>
      </c>
      <c r="E11" s="179">
        <v>8445.65</v>
      </c>
      <c r="F11" s="180"/>
      <c r="G11" s="180"/>
      <c r="H11" s="180"/>
    </row>
    <row r="12" spans="1:11" ht="30" customHeight="1" x14ac:dyDescent="0.25">
      <c r="A12" s="208" t="s">
        <v>4</v>
      </c>
      <c r="B12" s="209"/>
      <c r="C12" s="209"/>
      <c r="D12" s="209"/>
      <c r="E12" s="209"/>
      <c r="F12" s="209"/>
      <c r="G12" s="210"/>
      <c r="H12" s="165"/>
    </row>
  </sheetData>
  <mergeCells count="4">
    <mergeCell ref="A1:H1"/>
    <mergeCell ref="A2:H2"/>
    <mergeCell ref="A3:H3"/>
    <mergeCell ref="A12:G12"/>
  </mergeCells>
  <printOptions horizontalCentered="1"/>
  <pageMargins left="0.59055118110236227" right="0.59055118110236227" top="0.59055118110236227" bottom="0.59055118110236227" header="0.11811023622047245" footer="0.11811023622047245"/>
  <pageSetup paperSize="9" scale="87"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64">
    <tabColor theme="9" tint="0.59999389629810485"/>
  </sheetPr>
  <dimension ref="A1:K12"/>
  <sheetViews>
    <sheetView view="pageBreakPreview" zoomScale="86" zoomScaleNormal="100" zoomScaleSheetLayoutView="86" workbookViewId="0">
      <selection activeCell="I6" sqref="I6"/>
    </sheetView>
  </sheetViews>
  <sheetFormatPr defaultColWidth="8.88671875" defaultRowHeight="13.8" x14ac:dyDescent="0.25"/>
  <cols>
    <col min="1" max="1" width="11.109375" style="113" bestFit="1" customWidth="1"/>
    <col min="2" max="2" width="10.33203125" style="113" customWidth="1"/>
    <col min="3" max="3" width="38" style="113" customWidth="1"/>
    <col min="4" max="4" width="6.6640625" style="113" customWidth="1"/>
    <col min="5" max="5" width="14" style="113" customWidth="1"/>
    <col min="6" max="6" width="18.44140625" style="113" customWidth="1"/>
    <col min="7" max="7" width="39.5546875"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28.5" customHeight="1" x14ac:dyDescent="0.25">
      <c r="A1" s="204" t="s">
        <v>98</v>
      </c>
      <c r="B1" s="204"/>
      <c r="C1" s="204"/>
      <c r="D1" s="204"/>
      <c r="E1" s="204"/>
      <c r="F1" s="204"/>
      <c r="G1" s="204"/>
      <c r="H1" s="204"/>
    </row>
    <row r="2" spans="1:11" ht="31.5" customHeight="1" x14ac:dyDescent="0.25">
      <c r="A2" s="205" t="s">
        <v>123</v>
      </c>
      <c r="B2" s="205"/>
      <c r="C2" s="205"/>
      <c r="D2" s="205"/>
      <c r="E2" s="205"/>
      <c r="F2" s="205"/>
      <c r="G2" s="205"/>
      <c r="H2" s="205"/>
    </row>
    <row r="3" spans="1:11" ht="25.5" customHeight="1" thickBot="1" x14ac:dyDescent="0.3">
      <c r="A3" s="207" t="s">
        <v>235</v>
      </c>
      <c r="B3" s="207"/>
      <c r="C3" s="207"/>
      <c r="D3" s="207"/>
      <c r="E3" s="207"/>
      <c r="F3" s="207"/>
      <c r="G3" s="207"/>
      <c r="H3" s="207"/>
    </row>
    <row r="4" spans="1:11" ht="27.6" x14ac:dyDescent="0.25">
      <c r="A4" s="158" t="s">
        <v>6</v>
      </c>
      <c r="B4" s="158" t="s">
        <v>192</v>
      </c>
      <c r="C4" s="159" t="s">
        <v>0</v>
      </c>
      <c r="D4" s="159" t="s">
        <v>7</v>
      </c>
      <c r="E4" s="159" t="s">
        <v>9</v>
      </c>
      <c r="F4" s="112" t="s">
        <v>190</v>
      </c>
      <c r="G4" s="112" t="s">
        <v>191</v>
      </c>
      <c r="H4" s="155" t="s">
        <v>10</v>
      </c>
      <c r="K4" s="118"/>
    </row>
    <row r="5" spans="1:11" s="181" customFormat="1" ht="59.4" customHeight="1" x14ac:dyDescent="0.25">
      <c r="A5" s="178">
        <v>1</v>
      </c>
      <c r="B5" s="178" t="s">
        <v>12</v>
      </c>
      <c r="C5" s="121" t="s">
        <v>13</v>
      </c>
      <c r="D5" s="178" t="s">
        <v>14</v>
      </c>
      <c r="E5" s="179">
        <v>15373.59</v>
      </c>
      <c r="F5" s="180"/>
      <c r="G5" s="180"/>
      <c r="H5" s="183"/>
      <c r="K5" s="182"/>
    </row>
    <row r="6" spans="1:11" s="181" customFormat="1" ht="59.4" customHeight="1" x14ac:dyDescent="0.25">
      <c r="A6" s="178">
        <f>A5+1</f>
        <v>2</v>
      </c>
      <c r="B6" s="178" t="s">
        <v>16</v>
      </c>
      <c r="C6" s="127" t="s">
        <v>17</v>
      </c>
      <c r="D6" s="178" t="s">
        <v>14</v>
      </c>
      <c r="E6" s="179">
        <v>3440.83</v>
      </c>
      <c r="F6" s="180"/>
      <c r="G6" s="180"/>
      <c r="H6" s="183"/>
    </row>
    <row r="7" spans="1:11" s="181" customFormat="1" ht="59.4" customHeight="1" x14ac:dyDescent="0.25">
      <c r="A7" s="178">
        <f t="shared" ref="A7:A11" si="0">A6+1</f>
        <v>3</v>
      </c>
      <c r="B7" s="178" t="s">
        <v>16</v>
      </c>
      <c r="C7" s="127" t="s">
        <v>17</v>
      </c>
      <c r="D7" s="178" t="s">
        <v>14</v>
      </c>
      <c r="E7" s="179">
        <v>5293.59</v>
      </c>
      <c r="F7" s="180"/>
      <c r="G7" s="180"/>
      <c r="H7" s="183"/>
    </row>
    <row r="8" spans="1:11" s="181" customFormat="1" ht="59.4" customHeight="1" x14ac:dyDescent="0.25">
      <c r="A8" s="178">
        <f t="shared" si="0"/>
        <v>4</v>
      </c>
      <c r="B8" s="178" t="s">
        <v>18</v>
      </c>
      <c r="C8" s="127" t="s">
        <v>19</v>
      </c>
      <c r="D8" s="178" t="s">
        <v>20</v>
      </c>
      <c r="E8" s="179">
        <v>26404.35</v>
      </c>
      <c r="F8" s="180"/>
      <c r="G8" s="180"/>
      <c r="H8" s="183"/>
    </row>
    <row r="9" spans="1:11" s="181" customFormat="1" ht="59.4" customHeight="1" x14ac:dyDescent="0.25">
      <c r="A9" s="178">
        <f t="shared" si="0"/>
        <v>5</v>
      </c>
      <c r="B9" s="178" t="s">
        <v>21</v>
      </c>
      <c r="C9" s="127" t="s">
        <v>22</v>
      </c>
      <c r="D9" s="178" t="s">
        <v>14</v>
      </c>
      <c r="E9" s="179">
        <v>35.29</v>
      </c>
      <c r="F9" s="180"/>
      <c r="G9" s="180"/>
      <c r="H9" s="183"/>
    </row>
    <row r="10" spans="1:11" s="181" customFormat="1" ht="59.4" customHeight="1" x14ac:dyDescent="0.25">
      <c r="A10" s="178">
        <f t="shared" si="0"/>
        <v>6</v>
      </c>
      <c r="B10" s="178" t="s">
        <v>30</v>
      </c>
      <c r="C10" s="127" t="s">
        <v>31</v>
      </c>
      <c r="D10" s="178" t="s">
        <v>14</v>
      </c>
      <c r="E10" s="179">
        <v>9224.16</v>
      </c>
      <c r="F10" s="180"/>
      <c r="G10" s="180"/>
      <c r="H10" s="183"/>
    </row>
    <row r="11" spans="1:11" s="181" customFormat="1" ht="59.4" customHeight="1" x14ac:dyDescent="0.25">
      <c r="A11" s="178">
        <f t="shared" si="0"/>
        <v>7</v>
      </c>
      <c r="B11" s="178" t="s">
        <v>32</v>
      </c>
      <c r="C11" s="127" t="s">
        <v>33</v>
      </c>
      <c r="D11" s="178" t="s">
        <v>14</v>
      </c>
      <c r="E11" s="179">
        <v>7940.36</v>
      </c>
      <c r="F11" s="180"/>
      <c r="G11" s="180"/>
      <c r="H11" s="183"/>
    </row>
    <row r="12" spans="1:11" ht="24" customHeight="1" thickBot="1" x14ac:dyDescent="0.3">
      <c r="A12" s="208" t="s">
        <v>4</v>
      </c>
      <c r="B12" s="209"/>
      <c r="C12" s="209"/>
      <c r="D12" s="209"/>
      <c r="E12" s="209"/>
      <c r="F12" s="209"/>
      <c r="G12" s="210"/>
      <c r="H12" s="157"/>
    </row>
  </sheetData>
  <mergeCells count="4">
    <mergeCell ref="A1:H1"/>
    <mergeCell ref="A2:H2"/>
    <mergeCell ref="A3:H3"/>
    <mergeCell ref="A12:G12"/>
  </mergeCells>
  <printOptions horizontalCentered="1"/>
  <pageMargins left="0.59055118110236227" right="0.59055118110236227" top="0.59055118110236227" bottom="0.59055118110236227" header="0.11811023622047245" footer="0.11811023622047245"/>
  <pageSetup paperSize="9" scale="8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66">
    <tabColor theme="9" tint="0.59999389629810485"/>
  </sheetPr>
  <dimension ref="A1:K12"/>
  <sheetViews>
    <sheetView view="pageBreakPreview"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6.6640625" style="113" customWidth="1"/>
    <col min="5" max="5" width="15.109375" style="113" customWidth="1"/>
    <col min="6" max="6" width="15.44140625" style="113" customWidth="1"/>
    <col min="7" max="7" width="37.109375" style="113" customWidth="1"/>
    <col min="8" max="8" width="22.33203125" style="113" customWidth="1"/>
    <col min="9" max="9" width="15.88671875" style="113" bestFit="1" customWidth="1"/>
    <col min="10"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17.399999999999999" customHeight="1" x14ac:dyDescent="0.25">
      <c r="A1" s="204" t="s">
        <v>98</v>
      </c>
      <c r="B1" s="204"/>
      <c r="C1" s="204"/>
      <c r="D1" s="204"/>
      <c r="E1" s="204"/>
      <c r="F1" s="204"/>
      <c r="G1" s="204"/>
      <c r="H1" s="204"/>
    </row>
    <row r="2" spans="1:11" ht="22.5" customHeight="1" x14ac:dyDescent="0.25">
      <c r="A2" s="205" t="s">
        <v>124</v>
      </c>
      <c r="B2" s="205"/>
      <c r="C2" s="205"/>
      <c r="D2" s="205"/>
      <c r="E2" s="205"/>
      <c r="F2" s="205"/>
      <c r="G2" s="205"/>
      <c r="H2" s="205"/>
    </row>
    <row r="3" spans="1:11" ht="25.5" customHeight="1" x14ac:dyDescent="0.25">
      <c r="A3" s="207" t="s">
        <v>236</v>
      </c>
      <c r="B3" s="207"/>
      <c r="C3" s="207"/>
      <c r="D3" s="207"/>
      <c r="E3" s="207"/>
      <c r="F3" s="207"/>
      <c r="G3" s="207"/>
      <c r="H3" s="207"/>
    </row>
    <row r="4" spans="1:11" ht="41.4" x14ac:dyDescent="0.25">
      <c r="A4" s="158" t="s">
        <v>6</v>
      </c>
      <c r="B4" s="158" t="s">
        <v>192</v>
      </c>
      <c r="C4" s="159" t="s">
        <v>0</v>
      </c>
      <c r="D4" s="159" t="s">
        <v>7</v>
      </c>
      <c r="E4" s="159" t="s">
        <v>9</v>
      </c>
      <c r="F4" s="112" t="s">
        <v>190</v>
      </c>
      <c r="G4" s="112" t="s">
        <v>191</v>
      </c>
      <c r="H4" s="159" t="s">
        <v>10</v>
      </c>
      <c r="K4" s="118"/>
    </row>
    <row r="5" spans="1:11" s="181" customFormat="1" ht="60" customHeight="1" x14ac:dyDescent="0.25">
      <c r="A5" s="178">
        <v>1</v>
      </c>
      <c r="B5" s="178" t="s">
        <v>12</v>
      </c>
      <c r="C5" s="121" t="s">
        <v>13</v>
      </c>
      <c r="D5" s="178" t="s">
        <v>14</v>
      </c>
      <c r="E5" s="179">
        <v>17542.400000000001</v>
      </c>
      <c r="F5" s="180"/>
      <c r="G5" s="180"/>
      <c r="H5" s="180"/>
      <c r="K5" s="182"/>
    </row>
    <row r="6" spans="1:11" s="181" customFormat="1" ht="60" customHeight="1" x14ac:dyDescent="0.25">
      <c r="A6" s="178">
        <f>A5+1</f>
        <v>2</v>
      </c>
      <c r="B6" s="178" t="s">
        <v>16</v>
      </c>
      <c r="C6" s="127" t="s">
        <v>17</v>
      </c>
      <c r="D6" s="178" t="s">
        <v>14</v>
      </c>
      <c r="E6" s="179">
        <v>4748.8</v>
      </c>
      <c r="F6" s="180"/>
      <c r="G6" s="180"/>
      <c r="H6" s="180"/>
    </row>
    <row r="7" spans="1:11" s="181" customFormat="1" ht="60" customHeight="1" x14ac:dyDescent="0.25">
      <c r="A7" s="178">
        <f t="shared" ref="A7:A11" si="0">A6+1</f>
        <v>3</v>
      </c>
      <c r="B7" s="178" t="s">
        <v>16</v>
      </c>
      <c r="C7" s="127" t="s">
        <v>17</v>
      </c>
      <c r="D7" s="178" t="s">
        <v>14</v>
      </c>
      <c r="E7" s="179">
        <v>8366.9500000000007</v>
      </c>
      <c r="F7" s="180"/>
      <c r="G7" s="180"/>
      <c r="H7" s="180"/>
    </row>
    <row r="8" spans="1:11" s="181" customFormat="1" ht="60" customHeight="1" x14ac:dyDescent="0.25">
      <c r="A8" s="178">
        <f t="shared" si="0"/>
        <v>4</v>
      </c>
      <c r="B8" s="178" t="s">
        <v>18</v>
      </c>
      <c r="C8" s="127" t="s">
        <v>19</v>
      </c>
      <c r="D8" s="178" t="s">
        <v>20</v>
      </c>
      <c r="E8" s="179">
        <v>40549.949999999997</v>
      </c>
      <c r="F8" s="180"/>
      <c r="G8" s="180"/>
      <c r="H8" s="180"/>
    </row>
    <row r="9" spans="1:11" s="181" customFormat="1" ht="60" customHeight="1" x14ac:dyDescent="0.25">
      <c r="A9" s="178">
        <f t="shared" si="0"/>
        <v>5</v>
      </c>
      <c r="B9" s="178" t="s">
        <v>21</v>
      </c>
      <c r="C9" s="127" t="s">
        <v>22</v>
      </c>
      <c r="D9" s="178" t="s">
        <v>14</v>
      </c>
      <c r="E9" s="179">
        <v>45.22</v>
      </c>
      <c r="F9" s="180"/>
      <c r="G9" s="180"/>
      <c r="H9" s="180"/>
    </row>
    <row r="10" spans="1:11" s="181" customFormat="1" ht="60" customHeight="1" x14ac:dyDescent="0.25">
      <c r="A10" s="178">
        <f t="shared" si="0"/>
        <v>6</v>
      </c>
      <c r="B10" s="178" t="s">
        <v>30</v>
      </c>
      <c r="C10" s="127" t="s">
        <v>31</v>
      </c>
      <c r="D10" s="178" t="s">
        <v>14</v>
      </c>
      <c r="E10" s="179">
        <v>10525.44</v>
      </c>
      <c r="F10" s="180"/>
      <c r="G10" s="180"/>
      <c r="H10" s="180"/>
    </row>
    <row r="11" spans="1:11" s="181" customFormat="1" ht="60" customHeight="1" x14ac:dyDescent="0.25">
      <c r="A11" s="178">
        <f t="shared" si="0"/>
        <v>7</v>
      </c>
      <c r="B11" s="178" t="s">
        <v>32</v>
      </c>
      <c r="C11" s="127" t="s">
        <v>33</v>
      </c>
      <c r="D11" s="178" t="s">
        <v>14</v>
      </c>
      <c r="E11" s="179">
        <v>12437.33</v>
      </c>
      <c r="F11" s="180"/>
      <c r="G11" s="180"/>
      <c r="H11" s="180"/>
    </row>
    <row r="12" spans="1:11" ht="43.5" customHeight="1" x14ac:dyDescent="0.25">
      <c r="A12" s="208" t="s">
        <v>4</v>
      </c>
      <c r="B12" s="209"/>
      <c r="C12" s="209"/>
      <c r="D12" s="209"/>
      <c r="E12" s="209"/>
      <c r="F12" s="209"/>
      <c r="G12" s="210"/>
      <c r="H12" s="165"/>
      <c r="I12" s="166"/>
    </row>
  </sheetData>
  <mergeCells count="4">
    <mergeCell ref="A1:H1"/>
    <mergeCell ref="A2:H2"/>
    <mergeCell ref="A3:H3"/>
    <mergeCell ref="A12:G12"/>
  </mergeCells>
  <printOptions horizontalCentered="1"/>
  <pageMargins left="0.59055118110236227" right="0.59055118110236227" top="0.59055118110236227" bottom="0.59055118110236227" header="0.11811023622047245" footer="0.11811023622047245"/>
  <pageSetup paperSize="9"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9" tint="0.59999389629810485"/>
  </sheetPr>
  <dimension ref="A1:K16"/>
  <sheetViews>
    <sheetView view="pageBreakPreview" zoomScaleNormal="100" zoomScaleSheetLayoutView="100" workbookViewId="0">
      <selection activeCell="I6" sqref="I6"/>
    </sheetView>
  </sheetViews>
  <sheetFormatPr defaultColWidth="8.88671875" defaultRowHeight="13.8" x14ac:dyDescent="0.25"/>
  <cols>
    <col min="1" max="1" width="6.5546875" style="113" bestFit="1" customWidth="1"/>
    <col min="2" max="2" width="12.88671875" style="113" bestFit="1" customWidth="1"/>
    <col min="3" max="3" width="38" style="113" customWidth="1"/>
    <col min="4" max="4" width="6.6640625" style="113" customWidth="1"/>
    <col min="5" max="5" width="12" style="113" bestFit="1" customWidth="1"/>
    <col min="6" max="6" width="16.88671875" style="113" customWidth="1"/>
    <col min="7" max="7" width="35.33203125"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x14ac:dyDescent="0.25">
      <c r="A1" s="204" t="s">
        <v>98</v>
      </c>
      <c r="B1" s="204"/>
      <c r="C1" s="204"/>
      <c r="D1" s="204"/>
      <c r="E1" s="204"/>
      <c r="F1" s="204"/>
      <c r="G1" s="204"/>
      <c r="H1" s="204"/>
    </row>
    <row r="2" spans="1:11" x14ac:dyDescent="0.25">
      <c r="A2" s="205" t="s">
        <v>103</v>
      </c>
      <c r="B2" s="205"/>
      <c r="C2" s="205"/>
      <c r="D2" s="205"/>
      <c r="E2" s="205"/>
      <c r="F2" s="205"/>
      <c r="G2" s="205"/>
      <c r="H2" s="205"/>
    </row>
    <row r="3" spans="1:11" ht="14.4" thickBot="1" x14ac:dyDescent="0.3">
      <c r="A3" s="207" t="s">
        <v>199</v>
      </c>
      <c r="B3" s="207"/>
      <c r="C3" s="207"/>
      <c r="D3" s="207"/>
      <c r="E3" s="207"/>
      <c r="F3" s="207"/>
      <c r="G3" s="207"/>
      <c r="H3" s="207"/>
    </row>
    <row r="4" spans="1:11" ht="41.4" x14ac:dyDescent="0.25">
      <c r="A4" s="158" t="s">
        <v>6</v>
      </c>
      <c r="B4" s="158" t="s">
        <v>192</v>
      </c>
      <c r="C4" s="159" t="s">
        <v>0</v>
      </c>
      <c r="D4" s="159" t="s">
        <v>7</v>
      </c>
      <c r="E4" s="159" t="s">
        <v>9</v>
      </c>
      <c r="F4" s="112" t="s">
        <v>190</v>
      </c>
      <c r="G4" s="112" t="s">
        <v>191</v>
      </c>
      <c r="H4" s="155" t="s">
        <v>10</v>
      </c>
      <c r="K4" s="118"/>
    </row>
    <row r="5" spans="1:11" ht="55.2" x14ac:dyDescent="0.25">
      <c r="A5" s="122">
        <v>1</v>
      </c>
      <c r="B5" s="122" t="s">
        <v>12</v>
      </c>
      <c r="C5" s="121" t="s">
        <v>13</v>
      </c>
      <c r="D5" s="122" t="s">
        <v>14</v>
      </c>
      <c r="E5" s="174">
        <v>25446.26</v>
      </c>
      <c r="F5" s="124"/>
      <c r="G5" s="124"/>
      <c r="H5" s="156"/>
      <c r="K5" s="118"/>
    </row>
    <row r="6" spans="1:11" ht="41.4" x14ac:dyDescent="0.25">
      <c r="A6" s="122">
        <f>A5+1</f>
        <v>2</v>
      </c>
      <c r="B6" s="122" t="s">
        <v>16</v>
      </c>
      <c r="C6" s="127" t="s">
        <v>17</v>
      </c>
      <c r="D6" s="122" t="s">
        <v>14</v>
      </c>
      <c r="E6" s="174">
        <v>11127.29</v>
      </c>
      <c r="F6" s="124"/>
      <c r="G6" s="124"/>
      <c r="H6" s="156"/>
    </row>
    <row r="7" spans="1:11" ht="41.4" x14ac:dyDescent="0.25">
      <c r="A7" s="122">
        <f t="shared" ref="A7:A15" si="0">A6+1</f>
        <v>3</v>
      </c>
      <c r="B7" s="122" t="s">
        <v>16</v>
      </c>
      <c r="C7" s="127" t="s">
        <v>17</v>
      </c>
      <c r="D7" s="122" t="s">
        <v>14</v>
      </c>
      <c r="E7" s="174">
        <v>11892.68</v>
      </c>
      <c r="F7" s="124"/>
      <c r="G7" s="124"/>
      <c r="H7" s="156"/>
    </row>
    <row r="8" spans="1:11" ht="27.6" x14ac:dyDescent="0.25">
      <c r="A8" s="122">
        <f t="shared" si="0"/>
        <v>4</v>
      </c>
      <c r="B8" s="122" t="s">
        <v>18</v>
      </c>
      <c r="C8" s="127" t="s">
        <v>19</v>
      </c>
      <c r="D8" s="122" t="s">
        <v>20</v>
      </c>
      <c r="E8" s="174">
        <v>64337.7</v>
      </c>
      <c r="F8" s="124"/>
      <c r="G8" s="124"/>
      <c r="H8" s="156"/>
    </row>
    <row r="9" spans="1:11" ht="41.4" x14ac:dyDescent="0.25">
      <c r="A9" s="122">
        <f t="shared" si="0"/>
        <v>5</v>
      </c>
      <c r="B9" s="122" t="s">
        <v>21</v>
      </c>
      <c r="C9" s="127" t="s">
        <v>22</v>
      </c>
      <c r="D9" s="122" t="s">
        <v>14</v>
      </c>
      <c r="E9" s="174">
        <v>58.87</v>
      </c>
      <c r="F9" s="124"/>
      <c r="G9" s="124"/>
      <c r="H9" s="156"/>
    </row>
    <row r="10" spans="1:11" ht="27.6" x14ac:dyDescent="0.25">
      <c r="A10" s="122">
        <f t="shared" si="0"/>
        <v>6</v>
      </c>
      <c r="B10" s="122" t="s">
        <v>30</v>
      </c>
      <c r="C10" s="127" t="s">
        <v>31</v>
      </c>
      <c r="D10" s="122" t="s">
        <v>14</v>
      </c>
      <c r="E10" s="174">
        <v>15267.76</v>
      </c>
      <c r="F10" s="124"/>
      <c r="G10" s="124"/>
      <c r="H10" s="156"/>
    </row>
    <row r="11" spans="1:11" ht="55.2" x14ac:dyDescent="0.25">
      <c r="A11" s="122">
        <f t="shared" si="0"/>
        <v>7</v>
      </c>
      <c r="B11" s="122" t="s">
        <v>32</v>
      </c>
      <c r="C11" s="127" t="s">
        <v>33</v>
      </c>
      <c r="D11" s="122" t="s">
        <v>14</v>
      </c>
      <c r="E11" s="174">
        <v>16190.51</v>
      </c>
      <c r="F11" s="124"/>
      <c r="G11" s="124"/>
      <c r="H11" s="156"/>
    </row>
    <row r="12" spans="1:11" ht="41.4" x14ac:dyDescent="0.25">
      <c r="A12" s="122">
        <f t="shared" si="0"/>
        <v>8</v>
      </c>
      <c r="B12" s="122" t="s">
        <v>162</v>
      </c>
      <c r="C12" s="127" t="s">
        <v>163</v>
      </c>
      <c r="D12" s="122" t="s">
        <v>14</v>
      </c>
      <c r="E12" s="174">
        <v>1.68</v>
      </c>
      <c r="F12" s="151"/>
      <c r="G12" s="151"/>
      <c r="H12" s="156"/>
    </row>
    <row r="13" spans="1:11" ht="110.4" x14ac:dyDescent="0.25">
      <c r="A13" s="122">
        <f t="shared" si="0"/>
        <v>9</v>
      </c>
      <c r="B13" s="122" t="s">
        <v>165</v>
      </c>
      <c r="C13" s="127" t="s">
        <v>176</v>
      </c>
      <c r="D13" s="122" t="s">
        <v>14</v>
      </c>
      <c r="E13" s="174">
        <v>18.64</v>
      </c>
      <c r="F13" s="124"/>
      <c r="G13" s="124"/>
      <c r="H13" s="156"/>
    </row>
    <row r="14" spans="1:11" ht="41.4" x14ac:dyDescent="0.25">
      <c r="A14" s="122">
        <f t="shared" si="0"/>
        <v>10</v>
      </c>
      <c r="B14" s="122" t="s">
        <v>169</v>
      </c>
      <c r="C14" s="127" t="s">
        <v>170</v>
      </c>
      <c r="D14" s="122" t="s">
        <v>173</v>
      </c>
      <c r="E14" s="174">
        <v>1.44</v>
      </c>
      <c r="F14" s="151"/>
      <c r="G14" s="151"/>
      <c r="H14" s="156"/>
    </row>
    <row r="15" spans="1:11" ht="138" x14ac:dyDescent="0.25">
      <c r="A15" s="122">
        <f t="shared" si="0"/>
        <v>11</v>
      </c>
      <c r="B15" s="122" t="s">
        <v>174</v>
      </c>
      <c r="C15" s="127" t="s">
        <v>177</v>
      </c>
      <c r="D15" s="122" t="s">
        <v>29</v>
      </c>
      <c r="E15" s="174">
        <v>10.5</v>
      </c>
      <c r="F15" s="151"/>
      <c r="G15" s="151"/>
      <c r="H15" s="156"/>
    </row>
    <row r="16" spans="1:11" ht="29.4" customHeight="1" thickBot="1" x14ac:dyDescent="0.3">
      <c r="A16" s="208" t="s">
        <v>4</v>
      </c>
      <c r="B16" s="209"/>
      <c r="C16" s="209"/>
      <c r="D16" s="209"/>
      <c r="E16" s="209"/>
      <c r="F16" s="209"/>
      <c r="G16" s="210"/>
      <c r="H16" s="157"/>
    </row>
  </sheetData>
  <mergeCells count="4">
    <mergeCell ref="A1:H1"/>
    <mergeCell ref="A2:H2"/>
    <mergeCell ref="A3:H3"/>
    <mergeCell ref="A16:G16"/>
  </mergeCells>
  <printOptions horizontalCentered="1"/>
  <pageMargins left="0.59055118110236227" right="0.59055118110236227" top="0.59055118110236227" bottom="0.59055118110236227" header="0.11811023622047245" footer="0.11811023622047245"/>
  <pageSetup paperSize="9" scale="74"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68">
    <tabColor theme="9" tint="0.59999389629810485"/>
  </sheetPr>
  <dimension ref="A1:K12"/>
  <sheetViews>
    <sheetView view="pageBreakPreview" topLeftCell="A7"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10.88671875" style="113" customWidth="1"/>
    <col min="5" max="5" width="15.109375" style="113" customWidth="1"/>
    <col min="6" max="6" width="16.5546875" style="113" customWidth="1"/>
    <col min="7" max="7" width="37.88671875"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17.399999999999999" customHeight="1" x14ac:dyDescent="0.25">
      <c r="A1" s="204" t="s">
        <v>98</v>
      </c>
      <c r="B1" s="204"/>
      <c r="C1" s="204"/>
      <c r="D1" s="204"/>
      <c r="E1" s="204"/>
      <c r="F1" s="204"/>
      <c r="G1" s="204"/>
      <c r="H1" s="204"/>
    </row>
    <row r="2" spans="1:11" ht="22.5" customHeight="1" x14ac:dyDescent="0.25">
      <c r="A2" s="205" t="s">
        <v>124</v>
      </c>
      <c r="B2" s="205"/>
      <c r="C2" s="205"/>
      <c r="D2" s="205"/>
      <c r="E2" s="205"/>
      <c r="F2" s="205"/>
      <c r="G2" s="205"/>
      <c r="H2" s="205"/>
    </row>
    <row r="3" spans="1:11" ht="25.5" customHeight="1" x14ac:dyDescent="0.25">
      <c r="A3" s="207" t="s">
        <v>237</v>
      </c>
      <c r="B3" s="207"/>
      <c r="C3" s="207"/>
      <c r="D3" s="207"/>
      <c r="E3" s="207"/>
      <c r="F3" s="207"/>
      <c r="G3" s="207"/>
      <c r="H3" s="207"/>
    </row>
    <row r="4" spans="1:11" ht="41.4" x14ac:dyDescent="0.25">
      <c r="A4" s="158" t="s">
        <v>6</v>
      </c>
      <c r="B4" s="158" t="s">
        <v>192</v>
      </c>
      <c r="C4" s="159" t="s">
        <v>0</v>
      </c>
      <c r="D4" s="159" t="s">
        <v>7</v>
      </c>
      <c r="E4" s="159" t="s">
        <v>9</v>
      </c>
      <c r="F4" s="112" t="s">
        <v>190</v>
      </c>
      <c r="G4" s="112" t="s">
        <v>191</v>
      </c>
      <c r="H4" s="159" t="s">
        <v>10</v>
      </c>
      <c r="K4" s="118"/>
    </row>
    <row r="5" spans="1:11" s="181" customFormat="1" ht="58.2" customHeight="1" x14ac:dyDescent="0.25">
      <c r="A5" s="178">
        <v>1</v>
      </c>
      <c r="B5" s="178" t="s">
        <v>12</v>
      </c>
      <c r="C5" s="121" t="s">
        <v>13</v>
      </c>
      <c r="D5" s="178" t="s">
        <v>14</v>
      </c>
      <c r="E5" s="179">
        <v>12671.05</v>
      </c>
      <c r="F5" s="180"/>
      <c r="G5" s="180"/>
      <c r="H5" s="180"/>
      <c r="K5" s="182"/>
    </row>
    <row r="6" spans="1:11" s="181" customFormat="1" ht="58.2" customHeight="1" x14ac:dyDescent="0.25">
      <c r="A6" s="178">
        <f>A5+1</f>
        <v>2</v>
      </c>
      <c r="B6" s="178" t="s">
        <v>16</v>
      </c>
      <c r="C6" s="127" t="s">
        <v>17</v>
      </c>
      <c r="D6" s="178" t="s">
        <v>14</v>
      </c>
      <c r="E6" s="179">
        <v>2015.27</v>
      </c>
      <c r="F6" s="180"/>
      <c r="G6" s="180"/>
      <c r="H6" s="180"/>
    </row>
    <row r="7" spans="1:11" s="181" customFormat="1" ht="58.2" customHeight="1" x14ac:dyDescent="0.25">
      <c r="A7" s="178">
        <f t="shared" ref="A7:A11" si="0">A6+1</f>
        <v>3</v>
      </c>
      <c r="B7" s="178" t="s">
        <v>16</v>
      </c>
      <c r="C7" s="127" t="s">
        <v>17</v>
      </c>
      <c r="D7" s="178" t="s">
        <v>14</v>
      </c>
      <c r="E7" s="179">
        <v>1535.44</v>
      </c>
      <c r="F7" s="180"/>
      <c r="G7" s="180"/>
      <c r="H7" s="180"/>
    </row>
    <row r="8" spans="1:11" s="181" customFormat="1" ht="58.2" customHeight="1" x14ac:dyDescent="0.25">
      <c r="A8" s="178">
        <f t="shared" si="0"/>
        <v>4</v>
      </c>
      <c r="B8" s="178" t="s">
        <v>18</v>
      </c>
      <c r="C8" s="127" t="s">
        <v>19</v>
      </c>
      <c r="D8" s="178" t="s">
        <v>20</v>
      </c>
      <c r="E8" s="179">
        <v>10318.35</v>
      </c>
      <c r="F8" s="180"/>
      <c r="G8" s="180"/>
      <c r="H8" s="180"/>
    </row>
    <row r="9" spans="1:11" s="181" customFormat="1" ht="58.2" customHeight="1" x14ac:dyDescent="0.25">
      <c r="A9" s="178">
        <f t="shared" si="0"/>
        <v>5</v>
      </c>
      <c r="B9" s="178" t="s">
        <v>21</v>
      </c>
      <c r="C9" s="127" t="s">
        <v>22</v>
      </c>
      <c r="D9" s="178" t="s">
        <v>14</v>
      </c>
      <c r="E9" s="179">
        <v>12.8</v>
      </c>
      <c r="F9" s="180"/>
      <c r="G9" s="180"/>
      <c r="H9" s="180"/>
    </row>
    <row r="10" spans="1:11" s="181" customFormat="1" ht="58.2" customHeight="1" x14ac:dyDescent="0.25">
      <c r="A10" s="178">
        <f t="shared" si="0"/>
        <v>6</v>
      </c>
      <c r="B10" s="178" t="s">
        <v>30</v>
      </c>
      <c r="C10" s="127" t="s">
        <v>31</v>
      </c>
      <c r="D10" s="178" t="s">
        <v>14</v>
      </c>
      <c r="E10" s="179">
        <v>7602.63</v>
      </c>
      <c r="F10" s="180"/>
      <c r="G10" s="180"/>
      <c r="H10" s="180"/>
    </row>
    <row r="11" spans="1:11" s="181" customFormat="1" ht="58.2" customHeight="1" x14ac:dyDescent="0.25">
      <c r="A11" s="178">
        <f t="shared" si="0"/>
        <v>7</v>
      </c>
      <c r="B11" s="178" t="s">
        <v>32</v>
      </c>
      <c r="C11" s="127" t="s">
        <v>33</v>
      </c>
      <c r="D11" s="178" t="s">
        <v>14</v>
      </c>
      <c r="E11" s="179">
        <v>2559.06</v>
      </c>
      <c r="F11" s="180"/>
      <c r="G11" s="180"/>
      <c r="H11" s="180"/>
    </row>
    <row r="12" spans="1:11" ht="39.75" customHeight="1" x14ac:dyDescent="0.25">
      <c r="A12" s="208" t="s">
        <v>4</v>
      </c>
      <c r="B12" s="209"/>
      <c r="C12" s="209"/>
      <c r="D12" s="209"/>
      <c r="E12" s="209"/>
      <c r="F12" s="209"/>
      <c r="G12" s="210"/>
      <c r="H12" s="165"/>
    </row>
  </sheetData>
  <mergeCells count="4">
    <mergeCell ref="A1:H1"/>
    <mergeCell ref="A2:H2"/>
    <mergeCell ref="A3:H3"/>
    <mergeCell ref="A12:G12"/>
  </mergeCells>
  <printOptions horizontalCentered="1"/>
  <pageMargins left="0.59055118110236227" right="0.59055118110236227" top="0.59055118110236227" bottom="0.59055118110236227" header="0.11811023622047245" footer="0.11811023622047245"/>
  <pageSetup paperSize="9" scale="84"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70">
    <tabColor theme="9" tint="0.59999389629810485"/>
  </sheetPr>
  <dimension ref="A1:K12"/>
  <sheetViews>
    <sheetView view="pageBreakPreview" zoomScale="86" zoomScaleNormal="100" zoomScaleSheetLayoutView="86"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8.88671875" style="113" customWidth="1"/>
    <col min="5" max="5" width="13.109375" style="113" customWidth="1"/>
    <col min="6" max="6" width="15.6640625" style="113" customWidth="1"/>
    <col min="7" max="7" width="38"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27.75" customHeight="1" x14ac:dyDescent="0.25">
      <c r="A1" s="204" t="s">
        <v>98</v>
      </c>
      <c r="B1" s="204"/>
      <c r="C1" s="204"/>
      <c r="D1" s="204"/>
      <c r="E1" s="204"/>
      <c r="F1" s="204"/>
      <c r="G1" s="204"/>
      <c r="H1" s="204"/>
    </row>
    <row r="2" spans="1:11" ht="29.25" customHeight="1" x14ac:dyDescent="0.25">
      <c r="A2" s="205" t="s">
        <v>125</v>
      </c>
      <c r="B2" s="205"/>
      <c r="C2" s="205"/>
      <c r="D2" s="205"/>
      <c r="E2" s="205"/>
      <c r="F2" s="205"/>
      <c r="G2" s="205"/>
      <c r="H2" s="205"/>
    </row>
    <row r="3" spans="1:11" ht="25.5" customHeight="1" x14ac:dyDescent="0.25">
      <c r="A3" s="207" t="s">
        <v>238</v>
      </c>
      <c r="B3" s="207"/>
      <c r="C3" s="207"/>
      <c r="D3" s="207"/>
      <c r="E3" s="207"/>
      <c r="F3" s="207"/>
      <c r="G3" s="207"/>
      <c r="H3" s="207"/>
    </row>
    <row r="4" spans="1:11" ht="41.4" x14ac:dyDescent="0.25">
      <c r="A4" s="158" t="s">
        <v>6</v>
      </c>
      <c r="B4" s="158" t="s">
        <v>192</v>
      </c>
      <c r="C4" s="159" t="s">
        <v>0</v>
      </c>
      <c r="D4" s="159" t="s">
        <v>7</v>
      </c>
      <c r="E4" s="159" t="s">
        <v>9</v>
      </c>
      <c r="F4" s="112" t="s">
        <v>190</v>
      </c>
      <c r="G4" s="112" t="s">
        <v>191</v>
      </c>
      <c r="H4" s="159" t="s">
        <v>10</v>
      </c>
      <c r="K4" s="118"/>
    </row>
    <row r="5" spans="1:11" s="181" customFormat="1" ht="60" customHeight="1" x14ac:dyDescent="0.25">
      <c r="A5" s="178">
        <v>1</v>
      </c>
      <c r="B5" s="178" t="s">
        <v>12</v>
      </c>
      <c r="C5" s="121" t="s">
        <v>13</v>
      </c>
      <c r="D5" s="178" t="s">
        <v>14</v>
      </c>
      <c r="E5" s="179">
        <v>15015.5</v>
      </c>
      <c r="F5" s="180"/>
      <c r="G5" s="180"/>
      <c r="H5" s="180"/>
      <c r="K5" s="182"/>
    </row>
    <row r="6" spans="1:11" s="181" customFormat="1" ht="60" customHeight="1" x14ac:dyDescent="0.25">
      <c r="A6" s="178">
        <f>A5+1</f>
        <v>2</v>
      </c>
      <c r="B6" s="178" t="s">
        <v>16</v>
      </c>
      <c r="C6" s="127" t="s">
        <v>17</v>
      </c>
      <c r="D6" s="178" t="s">
        <v>14</v>
      </c>
      <c r="E6" s="179">
        <v>3619.37</v>
      </c>
      <c r="F6" s="180"/>
      <c r="G6" s="180"/>
      <c r="H6" s="180"/>
    </row>
    <row r="7" spans="1:11" s="181" customFormat="1" ht="60" customHeight="1" x14ac:dyDescent="0.25">
      <c r="A7" s="178">
        <f t="shared" ref="A7:A11" si="0">A6+1</f>
        <v>3</v>
      </c>
      <c r="B7" s="178" t="s">
        <v>16</v>
      </c>
      <c r="C7" s="127" t="s">
        <v>17</v>
      </c>
      <c r="D7" s="178" t="s">
        <v>14</v>
      </c>
      <c r="E7" s="179">
        <v>4058.09</v>
      </c>
      <c r="F7" s="180"/>
      <c r="G7" s="180"/>
      <c r="H7" s="180"/>
    </row>
    <row r="8" spans="1:11" s="181" customFormat="1" ht="60" customHeight="1" x14ac:dyDescent="0.25">
      <c r="A8" s="178">
        <f t="shared" si="0"/>
        <v>4</v>
      </c>
      <c r="B8" s="178" t="s">
        <v>18</v>
      </c>
      <c r="C8" s="127" t="s">
        <v>19</v>
      </c>
      <c r="D8" s="178" t="s">
        <v>20</v>
      </c>
      <c r="E8" s="179">
        <v>23463.3</v>
      </c>
      <c r="F8" s="180"/>
      <c r="G8" s="180"/>
      <c r="H8" s="180"/>
    </row>
    <row r="9" spans="1:11" s="181" customFormat="1" ht="60" customHeight="1" x14ac:dyDescent="0.25">
      <c r="A9" s="178">
        <f t="shared" si="0"/>
        <v>5</v>
      </c>
      <c r="B9" s="178" t="s">
        <v>21</v>
      </c>
      <c r="C9" s="127" t="s">
        <v>22</v>
      </c>
      <c r="D9" s="178" t="s">
        <v>14</v>
      </c>
      <c r="E9" s="179">
        <v>21.93</v>
      </c>
      <c r="F9" s="180"/>
      <c r="G9" s="180"/>
      <c r="H9" s="180"/>
    </row>
    <row r="10" spans="1:11" s="181" customFormat="1" ht="60" customHeight="1" x14ac:dyDescent="0.25">
      <c r="A10" s="178">
        <f t="shared" si="0"/>
        <v>6</v>
      </c>
      <c r="B10" s="178" t="s">
        <v>30</v>
      </c>
      <c r="C10" s="127" t="s">
        <v>31</v>
      </c>
      <c r="D10" s="178" t="s">
        <v>14</v>
      </c>
      <c r="E10" s="179">
        <v>9009.2999999999993</v>
      </c>
      <c r="F10" s="180"/>
      <c r="G10" s="180"/>
      <c r="H10" s="180"/>
    </row>
    <row r="11" spans="1:11" s="181" customFormat="1" ht="60" customHeight="1" x14ac:dyDescent="0.25">
      <c r="A11" s="178">
        <f t="shared" si="0"/>
        <v>7</v>
      </c>
      <c r="B11" s="178" t="s">
        <v>32</v>
      </c>
      <c r="C11" s="127" t="s">
        <v>33</v>
      </c>
      <c r="D11" s="178" t="s">
        <v>14</v>
      </c>
      <c r="E11" s="179">
        <v>6580.67</v>
      </c>
      <c r="F11" s="180"/>
      <c r="G11" s="180"/>
      <c r="H11" s="180"/>
    </row>
    <row r="12" spans="1:11" ht="24" customHeight="1" x14ac:dyDescent="0.25">
      <c r="A12" s="208" t="s">
        <v>4</v>
      </c>
      <c r="B12" s="209"/>
      <c r="C12" s="209"/>
      <c r="D12" s="209"/>
      <c r="E12" s="209"/>
      <c r="F12" s="209"/>
      <c r="G12" s="210"/>
      <c r="H12" s="165"/>
    </row>
  </sheetData>
  <mergeCells count="4">
    <mergeCell ref="A1:H1"/>
    <mergeCell ref="A2:H2"/>
    <mergeCell ref="A3:H3"/>
    <mergeCell ref="A12:G12"/>
  </mergeCells>
  <printOptions horizontalCentered="1"/>
  <pageMargins left="0.59055118110236227" right="0.59055118110236227" top="0.59055118110236227" bottom="0.59055118110236227" header="0.11811023622047245" footer="0.11811023622047245"/>
  <pageSetup paperSize="9" scale="87"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0000"/>
  </sheetPr>
  <dimension ref="A1:C6"/>
  <sheetViews>
    <sheetView view="pageBreakPreview" zoomScale="112" zoomScaleNormal="100" zoomScaleSheetLayoutView="112" workbookViewId="0">
      <selection activeCell="C5" sqref="C5"/>
    </sheetView>
  </sheetViews>
  <sheetFormatPr defaultRowHeight="13.2" x14ac:dyDescent="0.25"/>
  <cols>
    <col min="1" max="1" width="5.88671875" customWidth="1"/>
    <col min="2" max="2" width="33.6640625" customWidth="1"/>
    <col min="3" max="3" width="14.44140625" bestFit="1" customWidth="1"/>
  </cols>
  <sheetData>
    <row r="1" spans="1:3" ht="36.75" customHeight="1" x14ac:dyDescent="0.25">
      <c r="A1" s="199" t="s">
        <v>99</v>
      </c>
      <c r="B1" s="200"/>
      <c r="C1" s="200"/>
    </row>
    <row r="2" spans="1:3" ht="22.5" customHeight="1" x14ac:dyDescent="0.25">
      <c r="A2" s="199" t="s">
        <v>100</v>
      </c>
      <c r="B2" s="199"/>
      <c r="C2" s="199"/>
    </row>
    <row r="3" spans="1:3" ht="13.8" thickBot="1" x14ac:dyDescent="0.3">
      <c r="A3" s="199" t="s">
        <v>126</v>
      </c>
      <c r="B3" s="199"/>
      <c r="C3" s="199"/>
    </row>
    <row r="4" spans="1:3" x14ac:dyDescent="0.25">
      <c r="A4" s="1" t="s">
        <v>2</v>
      </c>
      <c r="B4" s="2" t="s">
        <v>0</v>
      </c>
      <c r="C4" s="3" t="s">
        <v>3</v>
      </c>
    </row>
    <row r="5" spans="1:3" x14ac:dyDescent="0.25">
      <c r="A5" s="4">
        <v>1</v>
      </c>
      <c r="B5" s="5" t="s">
        <v>127</v>
      </c>
      <c r="C5" s="6">
        <f>('26 BOQ Hazara'!H12)/(10^6)</f>
        <v>0</v>
      </c>
    </row>
    <row r="6" spans="1:3" ht="13.8" thickBot="1" x14ac:dyDescent="0.3">
      <c r="A6" s="201" t="s">
        <v>4</v>
      </c>
      <c r="B6" s="202"/>
      <c r="C6" s="7">
        <f>SUM(C5)</f>
        <v>0</v>
      </c>
    </row>
  </sheetData>
  <mergeCells count="4">
    <mergeCell ref="A1:C1"/>
    <mergeCell ref="A2:C2"/>
    <mergeCell ref="A3:C3"/>
    <mergeCell ref="A6:B6"/>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
    <tabColor theme="9" tint="0.59999389629810485"/>
  </sheetPr>
  <dimension ref="A1:K12"/>
  <sheetViews>
    <sheetView view="pageBreakPreview" zoomScaleNormal="100" zoomScaleSheetLayoutView="100"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6.6640625" style="113" customWidth="1"/>
    <col min="5" max="5" width="12" style="113" bestFit="1" customWidth="1"/>
    <col min="6" max="6" width="15" style="113" customWidth="1"/>
    <col min="7" max="7" width="36.33203125" style="113" customWidth="1"/>
    <col min="8" max="8" width="22.33203125" style="113" customWidth="1"/>
    <col min="9" max="10" width="8.88671875" style="113"/>
    <col min="11" max="11" width="9" style="113" bestFit="1" customWidth="1"/>
    <col min="12"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27.75" customHeight="1" x14ac:dyDescent="0.25">
      <c r="A1" s="204" t="s">
        <v>98</v>
      </c>
      <c r="B1" s="204"/>
      <c r="C1" s="204"/>
      <c r="D1" s="204"/>
      <c r="E1" s="204"/>
      <c r="F1" s="204"/>
      <c r="G1" s="204"/>
      <c r="H1" s="204"/>
    </row>
    <row r="2" spans="1:11" ht="33" customHeight="1" x14ac:dyDescent="0.25">
      <c r="A2" s="205" t="s">
        <v>100</v>
      </c>
      <c r="B2" s="205"/>
      <c r="C2" s="205"/>
      <c r="D2" s="205"/>
      <c r="E2" s="205"/>
      <c r="F2" s="205"/>
      <c r="G2" s="205"/>
      <c r="H2" s="205"/>
    </row>
    <row r="3" spans="1:11" ht="25.5" customHeight="1" x14ac:dyDescent="0.25">
      <c r="A3" s="207" t="s">
        <v>239</v>
      </c>
      <c r="B3" s="207"/>
      <c r="C3" s="207"/>
      <c r="D3" s="207"/>
      <c r="E3" s="207"/>
      <c r="F3" s="207"/>
      <c r="G3" s="207"/>
      <c r="H3" s="207"/>
    </row>
    <row r="4" spans="1:11" ht="41.4" x14ac:dyDescent="0.25">
      <c r="A4" s="158" t="s">
        <v>6</v>
      </c>
      <c r="B4" s="158" t="s">
        <v>192</v>
      </c>
      <c r="C4" s="159" t="s">
        <v>0</v>
      </c>
      <c r="D4" s="159" t="s">
        <v>7</v>
      </c>
      <c r="E4" s="159" t="s">
        <v>9</v>
      </c>
      <c r="F4" s="112" t="s">
        <v>190</v>
      </c>
      <c r="G4" s="112" t="s">
        <v>191</v>
      </c>
      <c r="H4" s="159" t="s">
        <v>10</v>
      </c>
      <c r="K4" s="118"/>
    </row>
    <row r="5" spans="1:11" s="181" customFormat="1" ht="58.8" customHeight="1" x14ac:dyDescent="0.25">
      <c r="A5" s="178">
        <v>1</v>
      </c>
      <c r="B5" s="178" t="s">
        <v>12</v>
      </c>
      <c r="C5" s="121" t="s">
        <v>13</v>
      </c>
      <c r="D5" s="178" t="s">
        <v>14</v>
      </c>
      <c r="E5" s="179">
        <v>24303.67</v>
      </c>
      <c r="F5" s="180"/>
      <c r="G5" s="180"/>
      <c r="H5" s="180"/>
      <c r="K5" s="182"/>
    </row>
    <row r="6" spans="1:11" s="181" customFormat="1" ht="58.8" customHeight="1" x14ac:dyDescent="0.25">
      <c r="A6" s="178">
        <f>A5+1</f>
        <v>2</v>
      </c>
      <c r="B6" s="178" t="s">
        <v>16</v>
      </c>
      <c r="C6" s="127" t="s">
        <v>17</v>
      </c>
      <c r="D6" s="178" t="s">
        <v>14</v>
      </c>
      <c r="E6" s="179">
        <v>8534.2000000000007</v>
      </c>
      <c r="F6" s="180"/>
      <c r="G6" s="180"/>
      <c r="H6" s="180"/>
    </row>
    <row r="7" spans="1:11" s="181" customFormat="1" ht="58.8" customHeight="1" x14ac:dyDescent="0.25">
      <c r="A7" s="178">
        <f t="shared" ref="A7:A11" si="0">A6+1</f>
        <v>3</v>
      </c>
      <c r="B7" s="178" t="s">
        <v>16</v>
      </c>
      <c r="C7" s="127" t="s">
        <v>17</v>
      </c>
      <c r="D7" s="178" t="s">
        <v>14</v>
      </c>
      <c r="E7" s="179">
        <v>18016.669999999998</v>
      </c>
      <c r="F7" s="180"/>
      <c r="G7" s="180"/>
      <c r="H7" s="180"/>
    </row>
    <row r="8" spans="1:11" s="181" customFormat="1" ht="58.8" customHeight="1" x14ac:dyDescent="0.25">
      <c r="A8" s="178">
        <f t="shared" si="0"/>
        <v>4</v>
      </c>
      <c r="B8" s="178" t="s">
        <v>18</v>
      </c>
      <c r="C8" s="127" t="s">
        <v>19</v>
      </c>
      <c r="D8" s="178" t="s">
        <v>20</v>
      </c>
      <c r="E8" s="179">
        <v>81230.100000000006</v>
      </c>
      <c r="F8" s="180"/>
      <c r="G8" s="180"/>
      <c r="H8" s="180"/>
    </row>
    <row r="9" spans="1:11" s="181" customFormat="1" ht="58.8" customHeight="1" x14ac:dyDescent="0.25">
      <c r="A9" s="178">
        <f t="shared" si="0"/>
        <v>5</v>
      </c>
      <c r="B9" s="178" t="s">
        <v>21</v>
      </c>
      <c r="C9" s="127" t="s">
        <v>22</v>
      </c>
      <c r="D9" s="178" t="s">
        <v>14</v>
      </c>
      <c r="E9" s="179">
        <v>94.83</v>
      </c>
      <c r="F9" s="180"/>
      <c r="G9" s="180"/>
      <c r="H9" s="180"/>
    </row>
    <row r="10" spans="1:11" s="181" customFormat="1" ht="58.8" customHeight="1" x14ac:dyDescent="0.25">
      <c r="A10" s="178">
        <f t="shared" si="0"/>
        <v>6</v>
      </c>
      <c r="B10" s="178" t="s">
        <v>30</v>
      </c>
      <c r="C10" s="127" t="s">
        <v>31</v>
      </c>
      <c r="D10" s="178" t="s">
        <v>14</v>
      </c>
      <c r="E10" s="179">
        <v>14582.2</v>
      </c>
      <c r="F10" s="180"/>
      <c r="G10" s="180"/>
      <c r="H10" s="180"/>
    </row>
    <row r="11" spans="1:11" s="181" customFormat="1" ht="58.8" customHeight="1" x14ac:dyDescent="0.25">
      <c r="A11" s="178">
        <f t="shared" si="0"/>
        <v>7</v>
      </c>
      <c r="B11" s="178" t="s">
        <v>32</v>
      </c>
      <c r="C11" s="127" t="s">
        <v>33</v>
      </c>
      <c r="D11" s="178" t="s">
        <v>14</v>
      </c>
      <c r="E11" s="179">
        <v>26076.73</v>
      </c>
      <c r="F11" s="180"/>
      <c r="G11" s="180"/>
      <c r="H11" s="180"/>
    </row>
    <row r="12" spans="1:11" ht="24" customHeight="1" x14ac:dyDescent="0.25">
      <c r="A12" s="208" t="s">
        <v>4</v>
      </c>
      <c r="B12" s="209"/>
      <c r="C12" s="209"/>
      <c r="D12" s="209"/>
      <c r="E12" s="209"/>
      <c r="F12" s="209"/>
      <c r="G12" s="210"/>
      <c r="H12" s="165"/>
    </row>
  </sheetData>
  <mergeCells count="4">
    <mergeCell ref="A1:H1"/>
    <mergeCell ref="A2:H2"/>
    <mergeCell ref="A3:H3"/>
    <mergeCell ref="A12:G12"/>
  </mergeCells>
  <printOptions horizontalCentered="1"/>
  <pageMargins left="0.59055118110236227" right="0.59055118110236227" top="0.59055118110236227" bottom="0.59055118110236227" header="0.11811023622047245" footer="0.11811023622047245"/>
  <pageSetup paperSize="9" scale="9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9" tint="0.59999389629810485"/>
  </sheetPr>
  <dimension ref="A1:K11"/>
  <sheetViews>
    <sheetView view="pageBreakPreview" zoomScaleNormal="100" zoomScaleSheetLayoutView="100" workbookViewId="0">
      <selection activeCell="I6" sqref="I6"/>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6.6640625" style="113" customWidth="1"/>
    <col min="5" max="5" width="11.6640625" style="113" customWidth="1"/>
    <col min="6" max="6" width="14.6640625" style="113" customWidth="1"/>
    <col min="7" max="7" width="27" style="113" customWidth="1"/>
    <col min="8" max="8" width="22.33203125" style="113" customWidth="1"/>
    <col min="9" max="258" width="8.88671875" style="113"/>
    <col min="259" max="259" width="10.33203125" style="113" bestFit="1" customWidth="1"/>
    <col min="260" max="260" width="38" style="113" customWidth="1"/>
    <col min="261" max="261" width="6.6640625" style="113" customWidth="1"/>
    <col min="262" max="262" width="13.33203125" style="113" customWidth="1"/>
    <col min="263" max="263" width="8.5546875" style="113" bestFit="1" customWidth="1"/>
    <col min="264" max="264" width="14.109375" style="113" customWidth="1"/>
    <col min="265" max="514" width="8.88671875" style="113"/>
    <col min="515" max="515" width="10.33203125" style="113" bestFit="1" customWidth="1"/>
    <col min="516" max="516" width="38" style="113" customWidth="1"/>
    <col min="517" max="517" width="6.6640625" style="113" customWidth="1"/>
    <col min="518" max="518" width="13.33203125" style="113" customWidth="1"/>
    <col min="519" max="519" width="8.5546875" style="113" bestFit="1" customWidth="1"/>
    <col min="520" max="520" width="14.109375" style="113" customWidth="1"/>
    <col min="521" max="770" width="8.88671875" style="113"/>
    <col min="771" max="771" width="10.33203125" style="113" bestFit="1" customWidth="1"/>
    <col min="772" max="772" width="38" style="113" customWidth="1"/>
    <col min="773" max="773" width="6.6640625" style="113" customWidth="1"/>
    <col min="774" max="774" width="13.33203125" style="113" customWidth="1"/>
    <col min="775" max="775" width="8.5546875" style="113" bestFit="1" customWidth="1"/>
    <col min="776" max="776" width="14.109375" style="113" customWidth="1"/>
    <col min="777" max="1026" width="8.88671875" style="113"/>
    <col min="1027" max="1027" width="10.33203125" style="113" bestFit="1" customWidth="1"/>
    <col min="1028" max="1028" width="38" style="113" customWidth="1"/>
    <col min="1029" max="1029" width="6.6640625" style="113" customWidth="1"/>
    <col min="1030" max="1030" width="13.33203125" style="113" customWidth="1"/>
    <col min="1031" max="1031" width="8.5546875" style="113" bestFit="1" customWidth="1"/>
    <col min="1032" max="1032" width="14.109375" style="113" customWidth="1"/>
    <col min="1033" max="1282" width="8.88671875" style="113"/>
    <col min="1283" max="1283" width="10.33203125" style="113" bestFit="1" customWidth="1"/>
    <col min="1284" max="1284" width="38" style="113" customWidth="1"/>
    <col min="1285" max="1285" width="6.6640625" style="113" customWidth="1"/>
    <col min="1286" max="1286" width="13.33203125" style="113" customWidth="1"/>
    <col min="1287" max="1287" width="8.5546875" style="113" bestFit="1" customWidth="1"/>
    <col min="1288" max="1288" width="14.109375" style="113" customWidth="1"/>
    <col min="1289" max="1538" width="8.88671875" style="113"/>
    <col min="1539" max="1539" width="10.33203125" style="113" bestFit="1" customWidth="1"/>
    <col min="1540" max="1540" width="38" style="113" customWidth="1"/>
    <col min="1541" max="1541" width="6.6640625" style="113" customWidth="1"/>
    <col min="1542" max="1542" width="13.33203125" style="113" customWidth="1"/>
    <col min="1543" max="1543" width="8.5546875" style="113" bestFit="1" customWidth="1"/>
    <col min="1544" max="1544" width="14.109375" style="113" customWidth="1"/>
    <col min="1545" max="1794" width="8.88671875" style="113"/>
    <col min="1795" max="1795" width="10.33203125" style="113" bestFit="1" customWidth="1"/>
    <col min="1796" max="1796" width="38" style="113" customWidth="1"/>
    <col min="1797" max="1797" width="6.6640625" style="113" customWidth="1"/>
    <col min="1798" max="1798" width="13.33203125" style="113" customWidth="1"/>
    <col min="1799" max="1799" width="8.5546875" style="113" bestFit="1" customWidth="1"/>
    <col min="1800" max="1800" width="14.109375" style="113" customWidth="1"/>
    <col min="1801" max="2050" width="8.88671875" style="113"/>
    <col min="2051" max="2051" width="10.33203125" style="113" bestFit="1" customWidth="1"/>
    <col min="2052" max="2052" width="38" style="113" customWidth="1"/>
    <col min="2053" max="2053" width="6.6640625" style="113" customWidth="1"/>
    <col min="2054" max="2054" width="13.33203125" style="113" customWidth="1"/>
    <col min="2055" max="2055" width="8.5546875" style="113" bestFit="1" customWidth="1"/>
    <col min="2056" max="2056" width="14.109375" style="113" customWidth="1"/>
    <col min="2057" max="2306" width="8.88671875" style="113"/>
    <col min="2307" max="2307" width="10.33203125" style="113" bestFit="1" customWidth="1"/>
    <col min="2308" max="2308" width="38" style="113" customWidth="1"/>
    <col min="2309" max="2309" width="6.6640625" style="113" customWidth="1"/>
    <col min="2310" max="2310" width="13.33203125" style="113" customWidth="1"/>
    <col min="2311" max="2311" width="8.5546875" style="113" bestFit="1" customWidth="1"/>
    <col min="2312" max="2312" width="14.109375" style="113" customWidth="1"/>
    <col min="2313" max="2562" width="8.88671875" style="113"/>
    <col min="2563" max="2563" width="10.33203125" style="113" bestFit="1" customWidth="1"/>
    <col min="2564" max="2564" width="38" style="113" customWidth="1"/>
    <col min="2565" max="2565" width="6.6640625" style="113" customWidth="1"/>
    <col min="2566" max="2566" width="13.33203125" style="113" customWidth="1"/>
    <col min="2567" max="2567" width="8.5546875" style="113" bestFit="1" customWidth="1"/>
    <col min="2568" max="2568" width="14.109375" style="113" customWidth="1"/>
    <col min="2569" max="2818" width="8.88671875" style="113"/>
    <col min="2819" max="2819" width="10.33203125" style="113" bestFit="1" customWidth="1"/>
    <col min="2820" max="2820" width="38" style="113" customWidth="1"/>
    <col min="2821" max="2821" width="6.6640625" style="113" customWidth="1"/>
    <col min="2822" max="2822" width="13.33203125" style="113" customWidth="1"/>
    <col min="2823" max="2823" width="8.5546875" style="113" bestFit="1" customWidth="1"/>
    <col min="2824" max="2824" width="14.109375" style="113" customWidth="1"/>
    <col min="2825" max="3074" width="8.88671875" style="113"/>
    <col min="3075" max="3075" width="10.33203125" style="113" bestFit="1" customWidth="1"/>
    <col min="3076" max="3076" width="38" style="113" customWidth="1"/>
    <col min="3077" max="3077" width="6.6640625" style="113" customWidth="1"/>
    <col min="3078" max="3078" width="13.33203125" style="113" customWidth="1"/>
    <col min="3079" max="3079" width="8.5546875" style="113" bestFit="1" customWidth="1"/>
    <col min="3080" max="3080" width="14.109375" style="113" customWidth="1"/>
    <col min="3081" max="3330" width="8.88671875" style="113"/>
    <col min="3331" max="3331" width="10.33203125" style="113" bestFit="1" customWidth="1"/>
    <col min="3332" max="3332" width="38" style="113" customWidth="1"/>
    <col min="3333" max="3333" width="6.6640625" style="113" customWidth="1"/>
    <col min="3334" max="3334" width="13.33203125" style="113" customWidth="1"/>
    <col min="3335" max="3335" width="8.5546875" style="113" bestFit="1" customWidth="1"/>
    <col min="3336" max="3336" width="14.109375" style="113" customWidth="1"/>
    <col min="3337" max="3586" width="8.88671875" style="113"/>
    <col min="3587" max="3587" width="10.33203125" style="113" bestFit="1" customWidth="1"/>
    <col min="3588" max="3588" width="38" style="113" customWidth="1"/>
    <col min="3589" max="3589" width="6.6640625" style="113" customWidth="1"/>
    <col min="3590" max="3590" width="13.33203125" style="113" customWidth="1"/>
    <col min="3591" max="3591" width="8.5546875" style="113" bestFit="1" customWidth="1"/>
    <col min="3592" max="3592" width="14.109375" style="113" customWidth="1"/>
    <col min="3593" max="3842" width="8.88671875" style="113"/>
    <col min="3843" max="3843" width="10.33203125" style="113" bestFit="1" customWidth="1"/>
    <col min="3844" max="3844" width="38" style="113" customWidth="1"/>
    <col min="3845" max="3845" width="6.6640625" style="113" customWidth="1"/>
    <col min="3846" max="3846" width="13.33203125" style="113" customWidth="1"/>
    <col min="3847" max="3847" width="8.5546875" style="113" bestFit="1" customWidth="1"/>
    <col min="3848" max="3848" width="14.109375" style="113" customWidth="1"/>
    <col min="3849" max="4098" width="8.88671875" style="113"/>
    <col min="4099" max="4099" width="10.33203125" style="113" bestFit="1" customWidth="1"/>
    <col min="4100" max="4100" width="38" style="113" customWidth="1"/>
    <col min="4101" max="4101" width="6.6640625" style="113" customWidth="1"/>
    <col min="4102" max="4102" width="13.33203125" style="113" customWidth="1"/>
    <col min="4103" max="4103" width="8.5546875" style="113" bestFit="1" customWidth="1"/>
    <col min="4104" max="4104" width="14.109375" style="113" customWidth="1"/>
    <col min="4105" max="4354" width="8.88671875" style="113"/>
    <col min="4355" max="4355" width="10.33203125" style="113" bestFit="1" customWidth="1"/>
    <col min="4356" max="4356" width="38" style="113" customWidth="1"/>
    <col min="4357" max="4357" width="6.6640625" style="113" customWidth="1"/>
    <col min="4358" max="4358" width="13.33203125" style="113" customWidth="1"/>
    <col min="4359" max="4359" width="8.5546875" style="113" bestFit="1" customWidth="1"/>
    <col min="4360" max="4360" width="14.109375" style="113" customWidth="1"/>
    <col min="4361" max="4610" width="8.88671875" style="113"/>
    <col min="4611" max="4611" width="10.33203125" style="113" bestFit="1" customWidth="1"/>
    <col min="4612" max="4612" width="38" style="113" customWidth="1"/>
    <col min="4613" max="4613" width="6.6640625" style="113" customWidth="1"/>
    <col min="4614" max="4614" width="13.33203125" style="113" customWidth="1"/>
    <col min="4615" max="4615" width="8.5546875" style="113" bestFit="1" customWidth="1"/>
    <col min="4616" max="4616" width="14.109375" style="113" customWidth="1"/>
    <col min="4617" max="4866" width="8.88671875" style="113"/>
    <col min="4867" max="4867" width="10.33203125" style="113" bestFit="1" customWidth="1"/>
    <col min="4868" max="4868" width="38" style="113" customWidth="1"/>
    <col min="4869" max="4869" width="6.6640625" style="113" customWidth="1"/>
    <col min="4870" max="4870" width="13.33203125" style="113" customWidth="1"/>
    <col min="4871" max="4871" width="8.5546875" style="113" bestFit="1" customWidth="1"/>
    <col min="4872" max="4872" width="14.109375" style="113" customWidth="1"/>
    <col min="4873" max="5122" width="8.88671875" style="113"/>
    <col min="5123" max="5123" width="10.33203125" style="113" bestFit="1" customWidth="1"/>
    <col min="5124" max="5124" width="38" style="113" customWidth="1"/>
    <col min="5125" max="5125" width="6.6640625" style="113" customWidth="1"/>
    <col min="5126" max="5126" width="13.33203125" style="113" customWidth="1"/>
    <col min="5127" max="5127" width="8.5546875" style="113" bestFit="1" customWidth="1"/>
    <col min="5128" max="5128" width="14.109375" style="113" customWidth="1"/>
    <col min="5129" max="5378" width="8.88671875" style="113"/>
    <col min="5379" max="5379" width="10.33203125" style="113" bestFit="1" customWidth="1"/>
    <col min="5380" max="5380" width="38" style="113" customWidth="1"/>
    <col min="5381" max="5381" width="6.6640625" style="113" customWidth="1"/>
    <col min="5382" max="5382" width="13.33203125" style="113" customWidth="1"/>
    <col min="5383" max="5383" width="8.5546875" style="113" bestFit="1" customWidth="1"/>
    <col min="5384" max="5384" width="14.109375" style="113" customWidth="1"/>
    <col min="5385" max="5634" width="8.88671875" style="113"/>
    <col min="5635" max="5635" width="10.33203125" style="113" bestFit="1" customWidth="1"/>
    <col min="5636" max="5636" width="38" style="113" customWidth="1"/>
    <col min="5637" max="5637" width="6.6640625" style="113" customWidth="1"/>
    <col min="5638" max="5638" width="13.33203125" style="113" customWidth="1"/>
    <col min="5639" max="5639" width="8.5546875" style="113" bestFit="1" customWidth="1"/>
    <col min="5640" max="5640" width="14.109375" style="113" customWidth="1"/>
    <col min="5641" max="5890" width="8.88671875" style="113"/>
    <col min="5891" max="5891" width="10.33203125" style="113" bestFit="1" customWidth="1"/>
    <col min="5892" max="5892" width="38" style="113" customWidth="1"/>
    <col min="5893" max="5893" width="6.6640625" style="113" customWidth="1"/>
    <col min="5894" max="5894" width="13.33203125" style="113" customWidth="1"/>
    <col min="5895" max="5895" width="8.5546875" style="113" bestFit="1" customWidth="1"/>
    <col min="5896" max="5896" width="14.109375" style="113" customWidth="1"/>
    <col min="5897" max="6146" width="8.88671875" style="113"/>
    <col min="6147" max="6147" width="10.33203125" style="113" bestFit="1" customWidth="1"/>
    <col min="6148" max="6148" width="38" style="113" customWidth="1"/>
    <col min="6149" max="6149" width="6.6640625" style="113" customWidth="1"/>
    <col min="6150" max="6150" width="13.33203125" style="113" customWidth="1"/>
    <col min="6151" max="6151" width="8.5546875" style="113" bestFit="1" customWidth="1"/>
    <col min="6152" max="6152" width="14.109375" style="113" customWidth="1"/>
    <col min="6153" max="6402" width="8.88671875" style="113"/>
    <col min="6403" max="6403" width="10.33203125" style="113" bestFit="1" customWidth="1"/>
    <col min="6404" max="6404" width="38" style="113" customWidth="1"/>
    <col min="6405" max="6405" width="6.6640625" style="113" customWidth="1"/>
    <col min="6406" max="6406" width="13.33203125" style="113" customWidth="1"/>
    <col min="6407" max="6407" width="8.5546875" style="113" bestFit="1" customWidth="1"/>
    <col min="6408" max="6408" width="14.109375" style="113" customWidth="1"/>
    <col min="6409" max="6658" width="8.88671875" style="113"/>
    <col min="6659" max="6659" width="10.33203125" style="113" bestFit="1" customWidth="1"/>
    <col min="6660" max="6660" width="38" style="113" customWidth="1"/>
    <col min="6661" max="6661" width="6.6640625" style="113" customWidth="1"/>
    <col min="6662" max="6662" width="13.33203125" style="113" customWidth="1"/>
    <col min="6663" max="6663" width="8.5546875" style="113" bestFit="1" customWidth="1"/>
    <col min="6664" max="6664" width="14.109375" style="113" customWidth="1"/>
    <col min="6665" max="6914" width="8.88671875" style="113"/>
    <col min="6915" max="6915" width="10.33203125" style="113" bestFit="1" customWidth="1"/>
    <col min="6916" max="6916" width="38" style="113" customWidth="1"/>
    <col min="6917" max="6917" width="6.6640625" style="113" customWidth="1"/>
    <col min="6918" max="6918" width="13.33203125" style="113" customWidth="1"/>
    <col min="6919" max="6919" width="8.5546875" style="113" bestFit="1" customWidth="1"/>
    <col min="6920" max="6920" width="14.109375" style="113" customWidth="1"/>
    <col min="6921" max="7170" width="8.88671875" style="113"/>
    <col min="7171" max="7171" width="10.33203125" style="113" bestFit="1" customWidth="1"/>
    <col min="7172" max="7172" width="38" style="113" customWidth="1"/>
    <col min="7173" max="7173" width="6.6640625" style="113" customWidth="1"/>
    <col min="7174" max="7174" width="13.33203125" style="113" customWidth="1"/>
    <col min="7175" max="7175" width="8.5546875" style="113" bestFit="1" customWidth="1"/>
    <col min="7176" max="7176" width="14.109375" style="113" customWidth="1"/>
    <col min="7177" max="7426" width="8.88671875" style="113"/>
    <col min="7427" max="7427" width="10.33203125" style="113" bestFit="1" customWidth="1"/>
    <col min="7428" max="7428" width="38" style="113" customWidth="1"/>
    <col min="7429" max="7429" width="6.6640625" style="113" customWidth="1"/>
    <col min="7430" max="7430" width="13.33203125" style="113" customWidth="1"/>
    <col min="7431" max="7431" width="8.5546875" style="113" bestFit="1" customWidth="1"/>
    <col min="7432" max="7432" width="14.109375" style="113" customWidth="1"/>
    <col min="7433" max="7682" width="8.88671875" style="113"/>
    <col min="7683" max="7683" width="10.33203125" style="113" bestFit="1" customWidth="1"/>
    <col min="7684" max="7684" width="38" style="113" customWidth="1"/>
    <col min="7685" max="7685" width="6.6640625" style="113" customWidth="1"/>
    <col min="7686" max="7686" width="13.33203125" style="113" customWidth="1"/>
    <col min="7687" max="7687" width="8.5546875" style="113" bestFit="1" customWidth="1"/>
    <col min="7688" max="7688" width="14.109375" style="113" customWidth="1"/>
    <col min="7689" max="7938" width="8.88671875" style="113"/>
    <col min="7939" max="7939" width="10.33203125" style="113" bestFit="1" customWidth="1"/>
    <col min="7940" max="7940" width="38" style="113" customWidth="1"/>
    <col min="7941" max="7941" width="6.6640625" style="113" customWidth="1"/>
    <col min="7942" max="7942" width="13.33203125" style="113" customWidth="1"/>
    <col min="7943" max="7943" width="8.5546875" style="113" bestFit="1" customWidth="1"/>
    <col min="7944" max="7944" width="14.109375" style="113" customWidth="1"/>
    <col min="7945" max="8194" width="8.88671875" style="113"/>
    <col min="8195" max="8195" width="10.33203125" style="113" bestFit="1" customWidth="1"/>
    <col min="8196" max="8196" width="38" style="113" customWidth="1"/>
    <col min="8197" max="8197" width="6.6640625" style="113" customWidth="1"/>
    <col min="8198" max="8198" width="13.33203125" style="113" customWidth="1"/>
    <col min="8199" max="8199" width="8.5546875" style="113" bestFit="1" customWidth="1"/>
    <col min="8200" max="8200" width="14.109375" style="113" customWidth="1"/>
    <col min="8201" max="8450" width="8.88671875" style="113"/>
    <col min="8451" max="8451" width="10.33203125" style="113" bestFit="1" customWidth="1"/>
    <col min="8452" max="8452" width="38" style="113" customWidth="1"/>
    <col min="8453" max="8453" width="6.6640625" style="113" customWidth="1"/>
    <col min="8454" max="8454" width="13.33203125" style="113" customWidth="1"/>
    <col min="8455" max="8455" width="8.5546875" style="113" bestFit="1" customWidth="1"/>
    <col min="8456" max="8456" width="14.109375" style="113" customWidth="1"/>
    <col min="8457" max="8706" width="8.88671875" style="113"/>
    <col min="8707" max="8707" width="10.33203125" style="113" bestFit="1" customWidth="1"/>
    <col min="8708" max="8708" width="38" style="113" customWidth="1"/>
    <col min="8709" max="8709" width="6.6640625" style="113" customWidth="1"/>
    <col min="8710" max="8710" width="13.33203125" style="113" customWidth="1"/>
    <col min="8711" max="8711" width="8.5546875" style="113" bestFit="1" customWidth="1"/>
    <col min="8712" max="8712" width="14.109375" style="113" customWidth="1"/>
    <col min="8713" max="8962" width="8.88671875" style="113"/>
    <col min="8963" max="8963" width="10.33203125" style="113" bestFit="1" customWidth="1"/>
    <col min="8964" max="8964" width="38" style="113" customWidth="1"/>
    <col min="8965" max="8965" width="6.6640625" style="113" customWidth="1"/>
    <col min="8966" max="8966" width="13.33203125" style="113" customWidth="1"/>
    <col min="8967" max="8967" width="8.5546875" style="113" bestFit="1" customWidth="1"/>
    <col min="8968" max="8968" width="14.109375" style="113" customWidth="1"/>
    <col min="8969" max="9218" width="8.88671875" style="113"/>
    <col min="9219" max="9219" width="10.33203125" style="113" bestFit="1" customWidth="1"/>
    <col min="9220" max="9220" width="38" style="113" customWidth="1"/>
    <col min="9221" max="9221" width="6.6640625" style="113" customWidth="1"/>
    <col min="9222" max="9222" width="13.33203125" style="113" customWidth="1"/>
    <col min="9223" max="9223" width="8.5546875" style="113" bestFit="1" customWidth="1"/>
    <col min="9224" max="9224" width="14.109375" style="113" customWidth="1"/>
    <col min="9225" max="9474" width="8.88671875" style="113"/>
    <col min="9475" max="9475" width="10.33203125" style="113" bestFit="1" customWidth="1"/>
    <col min="9476" max="9476" width="38" style="113" customWidth="1"/>
    <col min="9477" max="9477" width="6.6640625" style="113" customWidth="1"/>
    <col min="9478" max="9478" width="13.33203125" style="113" customWidth="1"/>
    <col min="9479" max="9479" width="8.5546875" style="113" bestFit="1" customWidth="1"/>
    <col min="9480" max="9480" width="14.109375" style="113" customWidth="1"/>
    <col min="9481" max="9730" width="8.88671875" style="113"/>
    <col min="9731" max="9731" width="10.33203125" style="113" bestFit="1" customWidth="1"/>
    <col min="9732" max="9732" width="38" style="113" customWidth="1"/>
    <col min="9733" max="9733" width="6.6640625" style="113" customWidth="1"/>
    <col min="9734" max="9734" width="13.33203125" style="113" customWidth="1"/>
    <col min="9735" max="9735" width="8.5546875" style="113" bestFit="1" customWidth="1"/>
    <col min="9736" max="9736" width="14.109375" style="113" customWidth="1"/>
    <col min="9737" max="9986" width="8.88671875" style="113"/>
    <col min="9987" max="9987" width="10.33203125" style="113" bestFit="1" customWidth="1"/>
    <col min="9988" max="9988" width="38" style="113" customWidth="1"/>
    <col min="9989" max="9989" width="6.6640625" style="113" customWidth="1"/>
    <col min="9990" max="9990" width="13.33203125" style="113" customWidth="1"/>
    <col min="9991" max="9991" width="8.5546875" style="113" bestFit="1" customWidth="1"/>
    <col min="9992" max="9992" width="14.109375" style="113" customWidth="1"/>
    <col min="9993" max="10242" width="8.88671875" style="113"/>
    <col min="10243" max="10243" width="10.33203125" style="113" bestFit="1" customWidth="1"/>
    <col min="10244" max="10244" width="38" style="113" customWidth="1"/>
    <col min="10245" max="10245" width="6.6640625" style="113" customWidth="1"/>
    <col min="10246" max="10246" width="13.33203125" style="113" customWidth="1"/>
    <col min="10247" max="10247" width="8.5546875" style="113" bestFit="1" customWidth="1"/>
    <col min="10248" max="10248" width="14.109375" style="113" customWidth="1"/>
    <col min="10249" max="10498" width="8.88671875" style="113"/>
    <col min="10499" max="10499" width="10.33203125" style="113" bestFit="1" customWidth="1"/>
    <col min="10500" max="10500" width="38" style="113" customWidth="1"/>
    <col min="10501" max="10501" width="6.6640625" style="113" customWidth="1"/>
    <col min="10502" max="10502" width="13.33203125" style="113" customWidth="1"/>
    <col min="10503" max="10503" width="8.5546875" style="113" bestFit="1" customWidth="1"/>
    <col min="10504" max="10504" width="14.109375" style="113" customWidth="1"/>
    <col min="10505" max="10754" width="8.88671875" style="113"/>
    <col min="10755" max="10755" width="10.33203125" style="113" bestFit="1" customWidth="1"/>
    <col min="10756" max="10756" width="38" style="113" customWidth="1"/>
    <col min="10757" max="10757" width="6.6640625" style="113" customWidth="1"/>
    <col min="10758" max="10758" width="13.33203125" style="113" customWidth="1"/>
    <col min="10759" max="10759" width="8.5546875" style="113" bestFit="1" customWidth="1"/>
    <col min="10760" max="10760" width="14.109375" style="113" customWidth="1"/>
    <col min="10761" max="11010" width="8.88671875" style="113"/>
    <col min="11011" max="11011" width="10.33203125" style="113" bestFit="1" customWidth="1"/>
    <col min="11012" max="11012" width="38" style="113" customWidth="1"/>
    <col min="11013" max="11013" width="6.6640625" style="113" customWidth="1"/>
    <col min="11014" max="11014" width="13.33203125" style="113" customWidth="1"/>
    <col min="11015" max="11015" width="8.5546875" style="113" bestFit="1" customWidth="1"/>
    <col min="11016" max="11016" width="14.109375" style="113" customWidth="1"/>
    <col min="11017" max="11266" width="8.88671875" style="113"/>
    <col min="11267" max="11267" width="10.33203125" style="113" bestFit="1" customWidth="1"/>
    <col min="11268" max="11268" width="38" style="113" customWidth="1"/>
    <col min="11269" max="11269" width="6.6640625" style="113" customWidth="1"/>
    <col min="11270" max="11270" width="13.33203125" style="113" customWidth="1"/>
    <col min="11271" max="11271" width="8.5546875" style="113" bestFit="1" customWidth="1"/>
    <col min="11272" max="11272" width="14.109375" style="113" customWidth="1"/>
    <col min="11273" max="11522" width="8.88671875" style="113"/>
    <col min="11523" max="11523" width="10.33203125" style="113" bestFit="1" customWidth="1"/>
    <col min="11524" max="11524" width="38" style="113" customWidth="1"/>
    <col min="11525" max="11525" width="6.6640625" style="113" customWidth="1"/>
    <col min="11526" max="11526" width="13.33203125" style="113" customWidth="1"/>
    <col min="11527" max="11527" width="8.5546875" style="113" bestFit="1" customWidth="1"/>
    <col min="11528" max="11528" width="14.109375" style="113" customWidth="1"/>
    <col min="11529" max="11778" width="8.88671875" style="113"/>
    <col min="11779" max="11779" width="10.33203125" style="113" bestFit="1" customWidth="1"/>
    <col min="11780" max="11780" width="38" style="113" customWidth="1"/>
    <col min="11781" max="11781" width="6.6640625" style="113" customWidth="1"/>
    <col min="11782" max="11782" width="13.33203125" style="113" customWidth="1"/>
    <col min="11783" max="11783" width="8.5546875" style="113" bestFit="1" customWidth="1"/>
    <col min="11784" max="11784" width="14.109375" style="113" customWidth="1"/>
    <col min="11785" max="12034" width="8.88671875" style="113"/>
    <col min="12035" max="12035" width="10.33203125" style="113" bestFit="1" customWidth="1"/>
    <col min="12036" max="12036" width="38" style="113" customWidth="1"/>
    <col min="12037" max="12037" width="6.6640625" style="113" customWidth="1"/>
    <col min="12038" max="12038" width="13.33203125" style="113" customWidth="1"/>
    <col min="12039" max="12039" width="8.5546875" style="113" bestFit="1" customWidth="1"/>
    <col min="12040" max="12040" width="14.109375" style="113" customWidth="1"/>
    <col min="12041" max="12290" width="8.88671875" style="113"/>
    <col min="12291" max="12291" width="10.33203125" style="113" bestFit="1" customWidth="1"/>
    <col min="12292" max="12292" width="38" style="113" customWidth="1"/>
    <col min="12293" max="12293" width="6.6640625" style="113" customWidth="1"/>
    <col min="12294" max="12294" width="13.33203125" style="113" customWidth="1"/>
    <col min="12295" max="12295" width="8.5546875" style="113" bestFit="1" customWidth="1"/>
    <col min="12296" max="12296" width="14.109375" style="113" customWidth="1"/>
    <col min="12297" max="12546" width="8.88671875" style="113"/>
    <col min="12547" max="12547" width="10.33203125" style="113" bestFit="1" customWidth="1"/>
    <col min="12548" max="12548" width="38" style="113" customWidth="1"/>
    <col min="12549" max="12549" width="6.6640625" style="113" customWidth="1"/>
    <col min="12550" max="12550" width="13.33203125" style="113" customWidth="1"/>
    <col min="12551" max="12551" width="8.5546875" style="113" bestFit="1" customWidth="1"/>
    <col min="12552" max="12552" width="14.109375" style="113" customWidth="1"/>
    <col min="12553" max="12802" width="8.88671875" style="113"/>
    <col min="12803" max="12803" width="10.33203125" style="113" bestFit="1" customWidth="1"/>
    <col min="12804" max="12804" width="38" style="113" customWidth="1"/>
    <col min="12805" max="12805" width="6.6640625" style="113" customWidth="1"/>
    <col min="12806" max="12806" width="13.33203125" style="113" customWidth="1"/>
    <col min="12807" max="12807" width="8.5546875" style="113" bestFit="1" customWidth="1"/>
    <col min="12808" max="12808" width="14.109375" style="113" customWidth="1"/>
    <col min="12809" max="13058" width="8.88671875" style="113"/>
    <col min="13059" max="13059" width="10.33203125" style="113" bestFit="1" customWidth="1"/>
    <col min="13060" max="13060" width="38" style="113" customWidth="1"/>
    <col min="13061" max="13061" width="6.6640625" style="113" customWidth="1"/>
    <col min="13062" max="13062" width="13.33203125" style="113" customWidth="1"/>
    <col min="13063" max="13063" width="8.5546875" style="113" bestFit="1" customWidth="1"/>
    <col min="13064" max="13064" width="14.109375" style="113" customWidth="1"/>
    <col min="13065" max="13314" width="8.88671875" style="113"/>
    <col min="13315" max="13315" width="10.33203125" style="113" bestFit="1" customWidth="1"/>
    <col min="13316" max="13316" width="38" style="113" customWidth="1"/>
    <col min="13317" max="13317" width="6.6640625" style="113" customWidth="1"/>
    <col min="13318" max="13318" width="13.33203125" style="113" customWidth="1"/>
    <col min="13319" max="13319" width="8.5546875" style="113" bestFit="1" customWidth="1"/>
    <col min="13320" max="13320" width="14.109375" style="113" customWidth="1"/>
    <col min="13321" max="13570" width="8.88671875" style="113"/>
    <col min="13571" max="13571" width="10.33203125" style="113" bestFit="1" customWidth="1"/>
    <col min="13572" max="13572" width="38" style="113" customWidth="1"/>
    <col min="13573" max="13573" width="6.6640625" style="113" customWidth="1"/>
    <col min="13574" max="13574" width="13.33203125" style="113" customWidth="1"/>
    <col min="13575" max="13575" width="8.5546875" style="113" bestFit="1" customWidth="1"/>
    <col min="13576" max="13576" width="14.109375" style="113" customWidth="1"/>
    <col min="13577" max="13826" width="8.88671875" style="113"/>
    <col min="13827" max="13827" width="10.33203125" style="113" bestFit="1" customWidth="1"/>
    <col min="13828" max="13828" width="38" style="113" customWidth="1"/>
    <col min="13829" max="13829" width="6.6640625" style="113" customWidth="1"/>
    <col min="13830" max="13830" width="13.33203125" style="113" customWidth="1"/>
    <col min="13831" max="13831" width="8.5546875" style="113" bestFit="1" customWidth="1"/>
    <col min="13832" max="13832" width="14.109375" style="113" customWidth="1"/>
    <col min="13833" max="14082" width="8.88671875" style="113"/>
    <col min="14083" max="14083" width="10.33203125" style="113" bestFit="1" customWidth="1"/>
    <col min="14084" max="14084" width="38" style="113" customWidth="1"/>
    <col min="14085" max="14085" width="6.6640625" style="113" customWidth="1"/>
    <col min="14086" max="14086" width="13.33203125" style="113" customWidth="1"/>
    <col min="14087" max="14087" width="8.5546875" style="113" bestFit="1" customWidth="1"/>
    <col min="14088" max="14088" width="14.109375" style="113" customWidth="1"/>
    <col min="14089" max="14338" width="8.88671875" style="113"/>
    <col min="14339" max="14339" width="10.33203125" style="113" bestFit="1" customWidth="1"/>
    <col min="14340" max="14340" width="38" style="113" customWidth="1"/>
    <col min="14341" max="14341" width="6.6640625" style="113" customWidth="1"/>
    <col min="14342" max="14342" width="13.33203125" style="113" customWidth="1"/>
    <col min="14343" max="14343" width="8.5546875" style="113" bestFit="1" customWidth="1"/>
    <col min="14344" max="14344" width="14.109375" style="113" customWidth="1"/>
    <col min="14345" max="14594" width="8.88671875" style="113"/>
    <col min="14595" max="14595" width="10.33203125" style="113" bestFit="1" customWidth="1"/>
    <col min="14596" max="14596" width="38" style="113" customWidth="1"/>
    <col min="14597" max="14597" width="6.6640625" style="113" customWidth="1"/>
    <col min="14598" max="14598" width="13.33203125" style="113" customWidth="1"/>
    <col min="14599" max="14599" width="8.5546875" style="113" bestFit="1" customWidth="1"/>
    <col min="14600" max="14600" width="14.109375" style="113" customWidth="1"/>
    <col min="14601" max="14850" width="8.88671875" style="113"/>
    <col min="14851" max="14851" width="10.33203125" style="113" bestFit="1" customWidth="1"/>
    <col min="14852" max="14852" width="38" style="113" customWidth="1"/>
    <col min="14853" max="14853" width="6.6640625" style="113" customWidth="1"/>
    <col min="14854" max="14854" width="13.33203125" style="113" customWidth="1"/>
    <col min="14855" max="14855" width="8.5546875" style="113" bestFit="1" customWidth="1"/>
    <col min="14856" max="14856" width="14.109375" style="113" customWidth="1"/>
    <col min="14857" max="15106" width="8.88671875" style="113"/>
    <col min="15107" max="15107" width="10.33203125" style="113" bestFit="1" customWidth="1"/>
    <col min="15108" max="15108" width="38" style="113" customWidth="1"/>
    <col min="15109" max="15109" width="6.6640625" style="113" customWidth="1"/>
    <col min="15110" max="15110" width="13.33203125" style="113" customWidth="1"/>
    <col min="15111" max="15111" width="8.5546875" style="113" bestFit="1" customWidth="1"/>
    <col min="15112" max="15112" width="14.109375" style="113" customWidth="1"/>
    <col min="15113" max="15362" width="8.88671875" style="113"/>
    <col min="15363" max="15363" width="10.33203125" style="113" bestFit="1" customWidth="1"/>
    <col min="15364" max="15364" width="38" style="113" customWidth="1"/>
    <col min="15365" max="15365" width="6.6640625" style="113" customWidth="1"/>
    <col min="15366" max="15366" width="13.33203125" style="113" customWidth="1"/>
    <col min="15367" max="15367" width="8.5546875" style="113" bestFit="1" customWidth="1"/>
    <col min="15368" max="15368" width="14.109375" style="113" customWidth="1"/>
    <col min="15369" max="15618" width="8.88671875" style="113"/>
    <col min="15619" max="15619" width="10.33203125" style="113" bestFit="1" customWidth="1"/>
    <col min="15620" max="15620" width="38" style="113" customWidth="1"/>
    <col min="15621" max="15621" width="6.6640625" style="113" customWidth="1"/>
    <col min="15622" max="15622" width="13.33203125" style="113" customWidth="1"/>
    <col min="15623" max="15623" width="8.5546875" style="113" bestFit="1" customWidth="1"/>
    <col min="15624" max="15624" width="14.109375" style="113" customWidth="1"/>
    <col min="15625" max="15874" width="8.88671875" style="113"/>
    <col min="15875" max="15875" width="10.33203125" style="113" bestFit="1" customWidth="1"/>
    <col min="15876" max="15876" width="38" style="113" customWidth="1"/>
    <col min="15877" max="15877" width="6.6640625" style="113" customWidth="1"/>
    <col min="15878" max="15878" width="13.33203125" style="113" customWidth="1"/>
    <col min="15879" max="15879" width="8.5546875" style="113" bestFit="1" customWidth="1"/>
    <col min="15880" max="15880" width="14.109375" style="113" customWidth="1"/>
    <col min="15881" max="16130" width="8.88671875" style="113"/>
    <col min="16131" max="16131" width="10.33203125" style="113" bestFit="1" customWidth="1"/>
    <col min="16132" max="16132" width="38" style="113" customWidth="1"/>
    <col min="16133" max="16133" width="6.6640625" style="113" customWidth="1"/>
    <col min="16134" max="16134" width="13.33203125" style="113" customWidth="1"/>
    <col min="16135" max="16135" width="8.5546875" style="113" bestFit="1" customWidth="1"/>
    <col min="16136" max="16136" width="14.109375" style="113" customWidth="1"/>
    <col min="16137" max="16384" width="8.88671875" style="113"/>
  </cols>
  <sheetData>
    <row r="1" spans="1:11" ht="17.399999999999999" customHeight="1" x14ac:dyDescent="0.25">
      <c r="A1" s="204" t="s">
        <v>98</v>
      </c>
      <c r="B1" s="204"/>
      <c r="C1" s="204"/>
      <c r="D1" s="204"/>
      <c r="E1" s="204"/>
      <c r="F1" s="204"/>
      <c r="G1" s="204"/>
      <c r="H1" s="204"/>
    </row>
    <row r="2" spans="1:11" ht="31.5" customHeight="1" x14ac:dyDescent="0.25">
      <c r="A2" s="205" t="s">
        <v>100</v>
      </c>
      <c r="B2" s="205"/>
      <c r="C2" s="205"/>
      <c r="D2" s="205"/>
      <c r="E2" s="205"/>
      <c r="F2" s="205"/>
      <c r="G2" s="205"/>
      <c r="H2" s="205"/>
    </row>
    <row r="3" spans="1:11" ht="25.5" customHeight="1" x14ac:dyDescent="0.25">
      <c r="A3" s="207" t="s">
        <v>240</v>
      </c>
      <c r="B3" s="207"/>
      <c r="C3" s="207"/>
      <c r="D3" s="207"/>
      <c r="E3" s="207"/>
      <c r="F3" s="207"/>
      <c r="G3" s="207"/>
      <c r="H3" s="207"/>
    </row>
    <row r="4" spans="1:11" ht="41.4" x14ac:dyDescent="0.25">
      <c r="A4" s="158" t="s">
        <v>6</v>
      </c>
      <c r="B4" s="158" t="s">
        <v>192</v>
      </c>
      <c r="C4" s="159" t="s">
        <v>0</v>
      </c>
      <c r="D4" s="159" t="s">
        <v>7</v>
      </c>
      <c r="E4" s="159" t="s">
        <v>9</v>
      </c>
      <c r="F4" s="112" t="s">
        <v>190</v>
      </c>
      <c r="G4" s="112" t="s">
        <v>191</v>
      </c>
      <c r="H4" s="159" t="s">
        <v>10</v>
      </c>
      <c r="K4" s="118"/>
    </row>
    <row r="5" spans="1:11" s="181" customFormat="1" ht="58.8" customHeight="1" x14ac:dyDescent="0.25">
      <c r="A5" s="178">
        <v>1</v>
      </c>
      <c r="B5" s="178" t="s">
        <v>12</v>
      </c>
      <c r="C5" s="121" t="s">
        <v>13</v>
      </c>
      <c r="D5" s="178" t="s">
        <v>14</v>
      </c>
      <c r="E5" s="179">
        <v>5092.5</v>
      </c>
      <c r="F5" s="180"/>
      <c r="G5" s="180"/>
      <c r="H5" s="180"/>
      <c r="K5" s="182"/>
    </row>
    <row r="6" spans="1:11" s="181" customFormat="1" ht="58.8" customHeight="1" x14ac:dyDescent="0.25">
      <c r="A6" s="178">
        <f>A5+1</f>
        <v>2</v>
      </c>
      <c r="B6" s="178" t="s">
        <v>16</v>
      </c>
      <c r="C6" s="127" t="s">
        <v>17</v>
      </c>
      <c r="D6" s="178" t="s">
        <v>14</v>
      </c>
      <c r="E6" s="179">
        <v>630</v>
      </c>
      <c r="F6" s="180"/>
      <c r="G6" s="180"/>
      <c r="H6" s="180"/>
    </row>
    <row r="7" spans="1:11" s="181" customFormat="1" ht="58.8" customHeight="1" x14ac:dyDescent="0.25">
      <c r="A7" s="178">
        <f t="shared" ref="A7:A10" si="0">A6+1</f>
        <v>3</v>
      </c>
      <c r="B7" s="178" t="s">
        <v>16</v>
      </c>
      <c r="C7" s="127" t="s">
        <v>17</v>
      </c>
      <c r="D7" s="178" t="s">
        <v>14</v>
      </c>
      <c r="E7" s="179">
        <v>787.5</v>
      </c>
      <c r="F7" s="180"/>
      <c r="G7" s="180"/>
      <c r="H7" s="180"/>
    </row>
    <row r="8" spans="1:11" s="181" customFormat="1" ht="58.8" customHeight="1" x14ac:dyDescent="0.25">
      <c r="A8" s="178">
        <f t="shared" si="0"/>
        <v>4</v>
      </c>
      <c r="B8" s="178" t="s">
        <v>18</v>
      </c>
      <c r="C8" s="127" t="s">
        <v>19</v>
      </c>
      <c r="D8" s="178" t="s">
        <v>20</v>
      </c>
      <c r="E8" s="179">
        <v>5256.3</v>
      </c>
      <c r="F8" s="180"/>
      <c r="G8" s="180"/>
      <c r="H8" s="180"/>
    </row>
    <row r="9" spans="1:11" s="181" customFormat="1" ht="58.8" customHeight="1" x14ac:dyDescent="0.25">
      <c r="A9" s="178">
        <f t="shared" si="0"/>
        <v>5</v>
      </c>
      <c r="B9" s="178" t="s">
        <v>21</v>
      </c>
      <c r="C9" s="127" t="s">
        <v>22</v>
      </c>
      <c r="D9" s="178" t="s">
        <v>14</v>
      </c>
      <c r="E9" s="179">
        <v>10.5</v>
      </c>
      <c r="F9" s="180"/>
      <c r="G9" s="180"/>
      <c r="H9" s="180"/>
    </row>
    <row r="10" spans="1:11" s="181" customFormat="1" ht="58.8" customHeight="1" x14ac:dyDescent="0.25">
      <c r="A10" s="178">
        <f t="shared" si="0"/>
        <v>6</v>
      </c>
      <c r="B10" s="178" t="s">
        <v>30</v>
      </c>
      <c r="C10" s="127" t="s">
        <v>31</v>
      </c>
      <c r="D10" s="178" t="s">
        <v>14</v>
      </c>
      <c r="E10" s="179">
        <v>3055.5</v>
      </c>
      <c r="F10" s="180"/>
      <c r="G10" s="180"/>
      <c r="H10" s="180"/>
    </row>
    <row r="11" spans="1:11" ht="24" customHeight="1" x14ac:dyDescent="0.25">
      <c r="A11" s="208" t="s">
        <v>4</v>
      </c>
      <c r="B11" s="209"/>
      <c r="C11" s="209"/>
      <c r="D11" s="209"/>
      <c r="E11" s="209"/>
      <c r="F11" s="209"/>
      <c r="G11" s="210"/>
      <c r="H11" s="165"/>
    </row>
  </sheetData>
  <mergeCells count="4">
    <mergeCell ref="A1:H1"/>
    <mergeCell ref="A2:H2"/>
    <mergeCell ref="A3:H3"/>
    <mergeCell ref="A11:G11"/>
  </mergeCells>
  <printOptions horizontalCentered="1"/>
  <pageMargins left="0.59055118110236227" right="0.59055118110236227" top="0.59055118110236227" bottom="0.59055118110236227" header="0.11811023622047245" footer="0.11811023622047245"/>
  <pageSetup paperSize="9" scale="97"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0000"/>
  </sheetPr>
  <dimension ref="A1:C7"/>
  <sheetViews>
    <sheetView view="pageBreakPreview" zoomScale="172" zoomScaleNormal="100" zoomScaleSheetLayoutView="172" workbookViewId="0">
      <selection activeCell="E7" sqref="E7"/>
    </sheetView>
  </sheetViews>
  <sheetFormatPr defaultRowHeight="13.2" x14ac:dyDescent="0.25"/>
  <cols>
    <col min="1" max="1" width="5.5546875" bestFit="1" customWidth="1"/>
    <col min="2" max="2" width="29.5546875" customWidth="1"/>
    <col min="3" max="3" width="14.44140625" bestFit="1" customWidth="1"/>
  </cols>
  <sheetData>
    <row r="1" spans="1:3" ht="35.25" customHeight="1" x14ac:dyDescent="0.25">
      <c r="A1" s="199" t="s">
        <v>99</v>
      </c>
      <c r="B1" s="200"/>
      <c r="C1" s="200"/>
    </row>
    <row r="2" spans="1:3" ht="37.5" customHeight="1" x14ac:dyDescent="0.25">
      <c r="A2" s="199" t="s">
        <v>110</v>
      </c>
      <c r="B2" s="199"/>
      <c r="C2" s="199"/>
    </row>
    <row r="3" spans="1:3" ht="13.5" customHeight="1" thickBot="1" x14ac:dyDescent="0.3">
      <c r="A3" s="199" t="s">
        <v>126</v>
      </c>
      <c r="B3" s="199"/>
      <c r="C3" s="199"/>
    </row>
    <row r="4" spans="1:3" x14ac:dyDescent="0.25">
      <c r="A4" s="1" t="s">
        <v>2</v>
      </c>
      <c r="B4" s="2" t="s">
        <v>0</v>
      </c>
      <c r="C4" s="3" t="s">
        <v>3</v>
      </c>
    </row>
    <row r="5" spans="1:3" x14ac:dyDescent="0.25">
      <c r="A5" s="71">
        <v>1</v>
      </c>
      <c r="B5" s="5" t="s">
        <v>142</v>
      </c>
      <c r="C5" s="75">
        <f>('15 BOQ Tableeghi Markaz 1'!H12)/10^6</f>
        <v>0</v>
      </c>
    </row>
    <row r="6" spans="1:3" x14ac:dyDescent="0.25">
      <c r="A6" s="4">
        <v>2</v>
      </c>
      <c r="B6" s="5" t="s">
        <v>143</v>
      </c>
      <c r="C6" s="74">
        <f>('BOQ Tableeghi Markaz 2'!I12)/10^6</f>
        <v>0</v>
      </c>
    </row>
    <row r="7" spans="1:3" ht="13.8" thickBot="1" x14ac:dyDescent="0.3">
      <c r="A7" s="201" t="s">
        <v>4</v>
      </c>
      <c r="B7" s="202"/>
      <c r="C7" s="74">
        <f>SUM(C5:C6)</f>
        <v>0</v>
      </c>
    </row>
  </sheetData>
  <mergeCells count="4">
    <mergeCell ref="A1:C1"/>
    <mergeCell ref="A2:C2"/>
    <mergeCell ref="A3:C3"/>
    <mergeCell ref="A7:B7"/>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5">
    <tabColor theme="9" tint="0.59999389629810485"/>
  </sheetPr>
  <dimension ref="A1:K61"/>
  <sheetViews>
    <sheetView view="pageBreakPreview" topLeftCell="A41" zoomScale="140" zoomScaleNormal="100" zoomScaleSheetLayoutView="140" workbookViewId="0">
      <selection activeCell="J56" sqref="J56"/>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'15 BOQ Tableeghi Markaz 1'!A1:H1</f>
        <v>EFAP-KPID- CW-14: Repair and Rehabilitation of and Flood Protection Structures, Swat. Swat Irrigation Division-I</v>
      </c>
      <c r="B1" s="212"/>
      <c r="C1" s="212"/>
      <c r="D1" s="212"/>
      <c r="E1" s="212"/>
      <c r="F1" s="212"/>
      <c r="G1" s="212"/>
      <c r="H1" s="212"/>
    </row>
    <row r="2" spans="1:9" ht="23.25" customHeight="1" x14ac:dyDescent="0.25">
      <c r="A2" s="213" t="str">
        <f>'15 BOQ Tableeghi Markaz 1'!A2:H2</f>
        <v>1. Rehabilitation  of flood protection works along  left bank of Swat river near Tableghi Markaz District Swat.</v>
      </c>
      <c r="B2" s="213"/>
      <c r="C2" s="213"/>
      <c r="D2" s="213"/>
      <c r="E2" s="213"/>
      <c r="F2" s="213"/>
      <c r="G2" s="213"/>
      <c r="H2" s="213"/>
    </row>
    <row r="3" spans="1:9" ht="17.25" customHeight="1" x14ac:dyDescent="0.25">
      <c r="A3" s="214" t="str">
        <f>'15 BOQ Tableeghi Markaz 1'!A3:H3</f>
        <v>Bill NO. 15: Rehabilitation of Flood Protection Structure at  Tableeghi Markaz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Swat-I'!$J$23</f>
        <v>398.03</v>
      </c>
      <c r="F7" s="46">
        <f>'[17]Table Swat-I'!$E$62</f>
        <v>3.5</v>
      </c>
      <c r="G7" s="46">
        <f>'[17]Table Swat-I'!$G$62</f>
        <v>1.5</v>
      </c>
      <c r="H7" s="47">
        <f>G7*F7*E7*D7</f>
        <v>2089.66</v>
      </c>
    </row>
    <row r="8" spans="1:9" x14ac:dyDescent="0.25">
      <c r="A8" s="43"/>
      <c r="B8" s="43" t="s">
        <v>41</v>
      </c>
      <c r="C8" s="44" t="s">
        <v>14</v>
      </c>
      <c r="D8" s="44">
        <v>1</v>
      </c>
      <c r="E8" s="48">
        <f>E7</f>
        <v>398.03</v>
      </c>
      <c r="F8" s="46">
        <f>'[17]Table Swat-I'!$F$62</f>
        <v>6</v>
      </c>
      <c r="G8" s="49">
        <f>G7</f>
        <v>1.5</v>
      </c>
      <c r="H8" s="47">
        <f>G8*F8*E8*D8</f>
        <v>3582.27</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15271.93</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398.03</v>
      </c>
      <c r="F12" s="49">
        <f>F8</f>
        <v>6</v>
      </c>
      <c r="G12" s="49">
        <f>G8</f>
        <v>1.5</v>
      </c>
      <c r="H12" s="47">
        <f>G12*F12*E12*D12</f>
        <v>3582.27</v>
      </c>
    </row>
    <row r="13" spans="1:9" x14ac:dyDescent="0.25">
      <c r="A13" s="43"/>
      <c r="B13" s="211" t="s">
        <v>43</v>
      </c>
      <c r="C13" s="211"/>
      <c r="D13" s="211"/>
      <c r="E13" s="211"/>
      <c r="F13" s="211"/>
      <c r="G13" s="211"/>
      <c r="H13" s="51">
        <f>SUM(H12)</f>
        <v>3582.27</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398.03</v>
      </c>
      <c r="F15" s="52">
        <f>F7</f>
        <v>3.5</v>
      </c>
      <c r="G15" s="49">
        <f>G7</f>
        <v>1.5</v>
      </c>
      <c r="H15" s="47">
        <f t="shared" ref="H15:H22" si="0">G15*F15*E15*D15</f>
        <v>2089.66</v>
      </c>
      <c r="I15" s="53"/>
    </row>
    <row r="16" spans="1:9" x14ac:dyDescent="0.25">
      <c r="A16" s="43"/>
      <c r="B16" s="43" t="s">
        <v>57</v>
      </c>
      <c r="C16" s="44" t="s">
        <v>14</v>
      </c>
      <c r="D16" s="44">
        <v>1</v>
      </c>
      <c r="E16" s="48">
        <f t="shared" ref="E16:E22" si="1">$E$7</f>
        <v>398.03</v>
      </c>
      <c r="F16" s="52">
        <f t="shared" ref="F16:F22" si="2">F15-0.5</f>
        <v>3</v>
      </c>
      <c r="G16" s="54">
        <v>1</v>
      </c>
      <c r="H16" s="47">
        <f t="shared" si="0"/>
        <v>1194.0899999999999</v>
      </c>
    </row>
    <row r="17" spans="1:11" x14ac:dyDescent="0.25">
      <c r="A17" s="43"/>
      <c r="B17" s="43" t="s">
        <v>58</v>
      </c>
      <c r="C17" s="44" t="s">
        <v>14</v>
      </c>
      <c r="D17" s="44">
        <v>1</v>
      </c>
      <c r="E17" s="48">
        <f t="shared" si="1"/>
        <v>398.03</v>
      </c>
      <c r="F17" s="52">
        <f t="shared" si="2"/>
        <v>2.5</v>
      </c>
      <c r="G17" s="54">
        <v>1</v>
      </c>
      <c r="H17" s="47">
        <f t="shared" si="0"/>
        <v>995.08</v>
      </c>
    </row>
    <row r="18" spans="1:11" x14ac:dyDescent="0.25">
      <c r="A18" s="43"/>
      <c r="B18" s="43" t="s">
        <v>59</v>
      </c>
      <c r="C18" s="44" t="s">
        <v>14</v>
      </c>
      <c r="D18" s="44">
        <v>1</v>
      </c>
      <c r="E18" s="48">
        <f t="shared" si="1"/>
        <v>398.03</v>
      </c>
      <c r="F18" s="52">
        <f t="shared" si="2"/>
        <v>2</v>
      </c>
      <c r="G18" s="54">
        <v>1</v>
      </c>
      <c r="H18" s="47">
        <f t="shared" si="0"/>
        <v>796.06</v>
      </c>
    </row>
    <row r="19" spans="1:11" x14ac:dyDescent="0.25">
      <c r="A19" s="43"/>
      <c r="B19" s="43" t="s">
        <v>60</v>
      </c>
      <c r="C19" s="44" t="s">
        <v>14</v>
      </c>
      <c r="D19" s="44">
        <v>1</v>
      </c>
      <c r="E19" s="48">
        <f t="shared" si="1"/>
        <v>398.03</v>
      </c>
      <c r="F19" s="52">
        <f t="shared" si="2"/>
        <v>1.5</v>
      </c>
      <c r="G19" s="54">
        <v>1</v>
      </c>
      <c r="H19" s="47">
        <f t="shared" si="0"/>
        <v>597.04999999999995</v>
      </c>
      <c r="I19" s="55" t="s">
        <v>61</v>
      </c>
      <c r="J19" s="56">
        <f>SUM(G16:G20)</f>
        <v>5</v>
      </c>
    </row>
    <row r="20" spans="1:11" x14ac:dyDescent="0.25">
      <c r="A20" s="43"/>
      <c r="B20" s="43" t="s">
        <v>62</v>
      </c>
      <c r="C20" s="44" t="s">
        <v>14</v>
      </c>
      <c r="D20" s="44">
        <v>1</v>
      </c>
      <c r="E20" s="48">
        <f t="shared" si="1"/>
        <v>398.03</v>
      </c>
      <c r="F20" s="52">
        <f t="shared" si="2"/>
        <v>1</v>
      </c>
      <c r="G20" s="54">
        <v>1</v>
      </c>
      <c r="H20" s="47">
        <f t="shared" si="0"/>
        <v>398.03</v>
      </c>
    </row>
    <row r="21" spans="1:11" hidden="1" x14ac:dyDescent="0.25">
      <c r="A21" s="43"/>
      <c r="B21" s="43" t="s">
        <v>63</v>
      </c>
      <c r="C21" s="44" t="s">
        <v>64</v>
      </c>
      <c r="D21" s="44">
        <v>1</v>
      </c>
      <c r="E21" s="48">
        <f t="shared" si="1"/>
        <v>398.03</v>
      </c>
      <c r="F21" s="52">
        <f>F20-0.5</f>
        <v>0.5</v>
      </c>
      <c r="G21" s="54">
        <v>1</v>
      </c>
      <c r="H21" s="47">
        <f t="shared" si="0"/>
        <v>199.02</v>
      </c>
    </row>
    <row r="22" spans="1:11" hidden="1" x14ac:dyDescent="0.25">
      <c r="A22" s="43"/>
      <c r="B22" s="43" t="s">
        <v>65</v>
      </c>
      <c r="C22" s="44" t="s">
        <v>66</v>
      </c>
      <c r="D22" s="44">
        <v>1</v>
      </c>
      <c r="E22" s="48">
        <f t="shared" si="1"/>
        <v>398.03</v>
      </c>
      <c r="F22" s="52">
        <f t="shared" si="2"/>
        <v>0</v>
      </c>
      <c r="G22" s="54">
        <v>1.5</v>
      </c>
      <c r="H22" s="47">
        <f t="shared" si="0"/>
        <v>0</v>
      </c>
      <c r="K22" s="56"/>
    </row>
    <row r="23" spans="1:11" x14ac:dyDescent="0.25">
      <c r="A23" s="43"/>
      <c r="B23" s="211" t="s">
        <v>43</v>
      </c>
      <c r="C23" s="211"/>
      <c r="D23" s="211"/>
      <c r="E23" s="211"/>
      <c r="F23" s="211"/>
      <c r="G23" s="211"/>
      <c r="H23" s="51">
        <f>SUM(H15:H20)</f>
        <v>6069.97</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398.03</v>
      </c>
      <c r="F25" s="21">
        <f>F8</f>
        <v>6</v>
      </c>
      <c r="G25" s="20"/>
      <c r="H25" s="22">
        <f t="shared" ref="H25:H51" si="3">F25*E25*D25</f>
        <v>4776</v>
      </c>
    </row>
    <row r="26" spans="1:11" ht="13.2" customHeight="1" x14ac:dyDescent="0.25">
      <c r="A26" s="42"/>
      <c r="B26" s="8" t="s">
        <v>45</v>
      </c>
      <c r="C26" s="20"/>
      <c r="D26" s="60">
        <f>(F8/3)*2</f>
        <v>4</v>
      </c>
      <c r="E26" s="59">
        <f>$E$7</f>
        <v>398.03</v>
      </c>
      <c r="F26" s="21">
        <f>G7</f>
        <v>1.5</v>
      </c>
      <c r="G26" s="20"/>
      <c r="H26" s="22">
        <f t="shared" si="3"/>
        <v>2388</v>
      </c>
    </row>
    <row r="27" spans="1:11" ht="13.2" customHeight="1" x14ac:dyDescent="0.25">
      <c r="A27" s="42"/>
      <c r="B27" s="8" t="s">
        <v>46</v>
      </c>
      <c r="C27" s="20"/>
      <c r="D27" s="22">
        <f>(E26/3)*2</f>
        <v>265</v>
      </c>
      <c r="E27" s="21">
        <f>F8</f>
        <v>6</v>
      </c>
      <c r="F27" s="21">
        <f>G7</f>
        <v>1.5</v>
      </c>
      <c r="G27" s="20"/>
      <c r="H27" s="22">
        <f t="shared" si="3"/>
        <v>2385</v>
      </c>
      <c r="I27" s="61"/>
    </row>
    <row r="28" spans="1:11" ht="13.2" customHeight="1" x14ac:dyDescent="0.25">
      <c r="A28" s="42"/>
      <c r="B28" s="57" t="s">
        <v>68</v>
      </c>
      <c r="C28" s="20" t="s">
        <v>20</v>
      </c>
      <c r="D28" s="58">
        <v>2</v>
      </c>
      <c r="E28" s="59">
        <f>E15</f>
        <v>398.03</v>
      </c>
      <c r="F28" s="21">
        <f>F15</f>
        <v>3.5</v>
      </c>
      <c r="G28" s="20"/>
      <c r="H28" s="22">
        <f t="shared" si="3"/>
        <v>2786</v>
      </c>
    </row>
    <row r="29" spans="1:11" ht="13.2" customHeight="1" x14ac:dyDescent="0.25">
      <c r="A29" s="42"/>
      <c r="B29" s="8" t="s">
        <v>69</v>
      </c>
      <c r="C29" s="20"/>
      <c r="D29" s="58">
        <v>2</v>
      </c>
      <c r="E29" s="59">
        <f>E28</f>
        <v>398.03</v>
      </c>
      <c r="F29" s="21">
        <f>G15</f>
        <v>1.5</v>
      </c>
      <c r="G29" s="20"/>
      <c r="H29" s="22">
        <f t="shared" si="3"/>
        <v>1194</v>
      </c>
    </row>
    <row r="30" spans="1:11" ht="13.2" customHeight="1" x14ac:dyDescent="0.25">
      <c r="A30" s="42"/>
      <c r="B30" s="8" t="s">
        <v>70</v>
      </c>
      <c r="C30" s="20"/>
      <c r="D30" s="22">
        <f>(E29/3)*2</f>
        <v>265</v>
      </c>
      <c r="E30" s="21">
        <f>F15</f>
        <v>3.5</v>
      </c>
      <c r="F30" s="21">
        <f>G15</f>
        <v>1.5</v>
      </c>
      <c r="G30" s="20"/>
      <c r="H30" s="22">
        <f t="shared" si="3"/>
        <v>1391</v>
      </c>
    </row>
    <row r="31" spans="1:11" ht="13.2" customHeight="1" x14ac:dyDescent="0.25">
      <c r="A31" s="42"/>
      <c r="B31" s="62" t="s">
        <v>71</v>
      </c>
      <c r="C31" s="44" t="s">
        <v>20</v>
      </c>
      <c r="D31" s="58">
        <v>2</v>
      </c>
      <c r="E31" s="59">
        <f>E16</f>
        <v>398.03</v>
      </c>
      <c r="F31" s="21">
        <f>F16</f>
        <v>3</v>
      </c>
      <c r="G31" s="20"/>
      <c r="H31" s="22">
        <f t="shared" si="3"/>
        <v>2388</v>
      </c>
    </row>
    <row r="32" spans="1:11" ht="13.2" customHeight="1" x14ac:dyDescent="0.25">
      <c r="A32" s="42"/>
      <c r="B32" s="43" t="s">
        <v>72</v>
      </c>
      <c r="C32" s="44"/>
      <c r="D32" s="58">
        <v>2</v>
      </c>
      <c r="E32" s="63">
        <f>E31</f>
        <v>398.03</v>
      </c>
      <c r="F32" s="20">
        <f>G16</f>
        <v>1</v>
      </c>
      <c r="G32" s="20"/>
      <c r="H32" s="22">
        <f t="shared" si="3"/>
        <v>796</v>
      </c>
    </row>
    <row r="33" spans="1:8" ht="13.2" customHeight="1" x14ac:dyDescent="0.25">
      <c r="A33" s="42"/>
      <c r="B33" s="43" t="s">
        <v>73</v>
      </c>
      <c r="C33" s="44"/>
      <c r="D33" s="64">
        <f>(E32/3)*2</f>
        <v>265</v>
      </c>
      <c r="E33" s="21">
        <f>F16</f>
        <v>3</v>
      </c>
      <c r="F33" s="20">
        <f>G16</f>
        <v>1</v>
      </c>
      <c r="G33" s="20"/>
      <c r="H33" s="22">
        <f t="shared" si="3"/>
        <v>795</v>
      </c>
    </row>
    <row r="34" spans="1:8" ht="13.2" customHeight="1" x14ac:dyDescent="0.25">
      <c r="A34" s="42"/>
      <c r="B34" s="62" t="s">
        <v>74</v>
      </c>
      <c r="C34" s="44" t="s">
        <v>20</v>
      </c>
      <c r="D34" s="58">
        <v>2</v>
      </c>
      <c r="E34" s="59">
        <f>E17</f>
        <v>398.03</v>
      </c>
      <c r="F34" s="21">
        <f>F17</f>
        <v>2.5</v>
      </c>
      <c r="G34" s="20"/>
      <c r="H34" s="22">
        <f t="shared" si="3"/>
        <v>1990</v>
      </c>
    </row>
    <row r="35" spans="1:8" ht="13.2" customHeight="1" x14ac:dyDescent="0.25">
      <c r="A35" s="42"/>
      <c r="B35" s="43" t="s">
        <v>75</v>
      </c>
      <c r="C35" s="44"/>
      <c r="D35" s="58">
        <v>2</v>
      </c>
      <c r="E35" s="59">
        <f>E34</f>
        <v>398.03</v>
      </c>
      <c r="F35" s="20">
        <f>G17</f>
        <v>1</v>
      </c>
      <c r="G35" s="20"/>
      <c r="H35" s="22">
        <f t="shared" si="3"/>
        <v>796</v>
      </c>
    </row>
    <row r="36" spans="1:8" ht="13.2" customHeight="1" x14ac:dyDescent="0.25">
      <c r="A36" s="42"/>
      <c r="B36" s="43" t="s">
        <v>76</v>
      </c>
      <c r="C36" s="44"/>
      <c r="D36" s="22">
        <f>(E35/3)*2</f>
        <v>265</v>
      </c>
      <c r="E36" s="21">
        <f>F17</f>
        <v>2.5</v>
      </c>
      <c r="F36" s="20">
        <f>F35</f>
        <v>1</v>
      </c>
      <c r="G36" s="20"/>
      <c r="H36" s="22">
        <f t="shared" si="3"/>
        <v>663</v>
      </c>
    </row>
    <row r="37" spans="1:8" ht="13.2" customHeight="1" x14ac:dyDescent="0.25">
      <c r="A37" s="42"/>
      <c r="B37" s="62" t="s">
        <v>77</v>
      </c>
      <c r="C37" s="44" t="s">
        <v>20</v>
      </c>
      <c r="D37" s="58">
        <v>2</v>
      </c>
      <c r="E37" s="59">
        <f>E18</f>
        <v>398.03</v>
      </c>
      <c r="F37" s="21">
        <f>F18</f>
        <v>2</v>
      </c>
      <c r="G37" s="20"/>
      <c r="H37" s="22">
        <f t="shared" si="3"/>
        <v>1592</v>
      </c>
    </row>
    <row r="38" spans="1:8" ht="13.2" customHeight="1" x14ac:dyDescent="0.25">
      <c r="A38" s="42"/>
      <c r="B38" s="43" t="s">
        <v>78</v>
      </c>
      <c r="C38" s="44"/>
      <c r="D38" s="58">
        <v>2</v>
      </c>
      <c r="E38" s="59">
        <f>E37</f>
        <v>398.03</v>
      </c>
      <c r="F38" s="20">
        <f>G18</f>
        <v>1</v>
      </c>
      <c r="G38" s="20"/>
      <c r="H38" s="22">
        <f t="shared" si="3"/>
        <v>796</v>
      </c>
    </row>
    <row r="39" spans="1:8" ht="13.2" customHeight="1" x14ac:dyDescent="0.25">
      <c r="A39" s="42"/>
      <c r="B39" s="43" t="s">
        <v>79</v>
      </c>
      <c r="C39" s="44"/>
      <c r="D39" s="22">
        <f>(E38/3)*2</f>
        <v>265</v>
      </c>
      <c r="E39" s="21">
        <f>F18</f>
        <v>2</v>
      </c>
      <c r="F39" s="20">
        <f>F38</f>
        <v>1</v>
      </c>
      <c r="G39" s="20"/>
      <c r="H39" s="22">
        <f t="shared" si="3"/>
        <v>530</v>
      </c>
    </row>
    <row r="40" spans="1:8" ht="13.2" customHeight="1" x14ac:dyDescent="0.25">
      <c r="A40" s="42"/>
      <c r="B40" s="62" t="s">
        <v>80</v>
      </c>
      <c r="C40" s="44" t="s">
        <v>20</v>
      </c>
      <c r="D40" s="58">
        <v>2</v>
      </c>
      <c r="E40" s="59">
        <f>E19</f>
        <v>398.03</v>
      </c>
      <c r="F40" s="21">
        <f>F19</f>
        <v>1.5</v>
      </c>
      <c r="G40" s="20"/>
      <c r="H40" s="22">
        <f t="shared" si="3"/>
        <v>1194</v>
      </c>
    </row>
    <row r="41" spans="1:8" ht="13.2" customHeight="1" x14ac:dyDescent="0.25">
      <c r="A41" s="42"/>
      <c r="B41" s="43" t="s">
        <v>81</v>
      </c>
      <c r="C41" s="44"/>
      <c r="D41" s="58">
        <v>2</v>
      </c>
      <c r="E41" s="59">
        <f>E40</f>
        <v>398.03</v>
      </c>
      <c r="F41" s="20">
        <f>G19</f>
        <v>1</v>
      </c>
      <c r="G41" s="20"/>
      <c r="H41" s="22">
        <f t="shared" si="3"/>
        <v>796</v>
      </c>
    </row>
    <row r="42" spans="1:8" ht="14.4" customHeight="1" x14ac:dyDescent="0.25">
      <c r="A42" s="42"/>
      <c r="B42" s="43" t="s">
        <v>82</v>
      </c>
      <c r="C42" s="44"/>
      <c r="D42" s="22">
        <f>(E41/3)*2</f>
        <v>265</v>
      </c>
      <c r="E42" s="21">
        <f>F19</f>
        <v>1.5</v>
      </c>
      <c r="F42" s="20">
        <f>F41</f>
        <v>1</v>
      </c>
      <c r="G42" s="20"/>
      <c r="H42" s="22">
        <f t="shared" si="3"/>
        <v>398</v>
      </c>
    </row>
    <row r="43" spans="1:8" ht="15.6" customHeight="1" x14ac:dyDescent="0.25">
      <c r="A43" s="42"/>
      <c r="B43" s="62" t="s">
        <v>83</v>
      </c>
      <c r="C43" s="44" t="s">
        <v>20</v>
      </c>
      <c r="D43" s="58">
        <v>2</v>
      </c>
      <c r="E43" s="59">
        <f>E20</f>
        <v>398.03</v>
      </c>
      <c r="F43" s="21">
        <f>F20</f>
        <v>1</v>
      </c>
      <c r="G43" s="20"/>
      <c r="H43" s="22">
        <f t="shared" si="3"/>
        <v>796</v>
      </c>
    </row>
    <row r="44" spans="1:8" x14ac:dyDescent="0.25">
      <c r="A44" s="43"/>
      <c r="B44" s="43" t="s">
        <v>84</v>
      </c>
      <c r="C44" s="44"/>
      <c r="D44" s="58">
        <v>2</v>
      </c>
      <c r="E44" s="59">
        <f>E43</f>
        <v>398.03</v>
      </c>
      <c r="F44" s="20">
        <f>G20</f>
        <v>1</v>
      </c>
      <c r="G44" s="20"/>
      <c r="H44" s="22">
        <f t="shared" si="3"/>
        <v>796</v>
      </c>
    </row>
    <row r="45" spans="1:8" x14ac:dyDescent="0.25">
      <c r="A45" s="43"/>
      <c r="B45" s="43" t="s">
        <v>85</v>
      </c>
      <c r="C45" s="44"/>
      <c r="D45" s="22">
        <f>(E44/3)*2</f>
        <v>265</v>
      </c>
      <c r="E45" s="21">
        <f>F20</f>
        <v>1</v>
      </c>
      <c r="F45" s="20">
        <f>F44</f>
        <v>1</v>
      </c>
      <c r="G45" s="20"/>
      <c r="H45" s="22">
        <f t="shared" si="3"/>
        <v>265</v>
      </c>
    </row>
    <row r="46" spans="1:8" hidden="1" x14ac:dyDescent="0.25">
      <c r="A46" s="43"/>
      <c r="B46" s="62" t="s">
        <v>86</v>
      </c>
      <c r="C46" s="44" t="s">
        <v>20</v>
      </c>
      <c r="D46" s="58">
        <v>2</v>
      </c>
      <c r="E46" s="59">
        <f>E21</f>
        <v>398.03</v>
      </c>
      <c r="F46" s="21">
        <f>F21</f>
        <v>0.5</v>
      </c>
      <c r="G46" s="20"/>
      <c r="H46" s="22">
        <f t="shared" si="3"/>
        <v>398</v>
      </c>
    </row>
    <row r="47" spans="1:8" hidden="1" x14ac:dyDescent="0.25">
      <c r="A47" s="43"/>
      <c r="B47" s="43" t="s">
        <v>87</v>
      </c>
      <c r="C47" s="44"/>
      <c r="D47" s="58">
        <v>2</v>
      </c>
      <c r="E47" s="59">
        <f>E46</f>
        <v>398.03</v>
      </c>
      <c r="F47" s="20">
        <f>G21</f>
        <v>1</v>
      </c>
      <c r="G47" s="20"/>
      <c r="H47" s="22">
        <f t="shared" si="3"/>
        <v>796</v>
      </c>
    </row>
    <row r="48" spans="1:8" hidden="1" x14ac:dyDescent="0.25">
      <c r="A48" s="43"/>
      <c r="B48" s="43" t="s">
        <v>88</v>
      </c>
      <c r="C48" s="44"/>
      <c r="D48" s="22">
        <f>(E47/3)*2</f>
        <v>265</v>
      </c>
      <c r="E48" s="21">
        <f>F21</f>
        <v>0.5</v>
      </c>
      <c r="F48" s="20">
        <f>F47</f>
        <v>1</v>
      </c>
      <c r="G48" s="20"/>
      <c r="H48" s="22">
        <f t="shared" si="3"/>
        <v>133</v>
      </c>
    </row>
    <row r="49" spans="1:9" hidden="1" x14ac:dyDescent="0.25">
      <c r="A49" s="43"/>
      <c r="B49" s="62" t="s">
        <v>89</v>
      </c>
      <c r="C49" s="44" t="s">
        <v>20</v>
      </c>
      <c r="D49" s="58">
        <v>2</v>
      </c>
      <c r="E49" s="59">
        <f>E22</f>
        <v>398.03</v>
      </c>
      <c r="F49" s="21">
        <f>F22</f>
        <v>0</v>
      </c>
      <c r="G49" s="20"/>
      <c r="H49" s="22">
        <f t="shared" si="3"/>
        <v>0</v>
      </c>
    </row>
    <row r="50" spans="1:9" hidden="1" x14ac:dyDescent="0.25">
      <c r="A50" s="43"/>
      <c r="B50" s="43" t="s">
        <v>90</v>
      </c>
      <c r="C50" s="44"/>
      <c r="D50" s="58">
        <v>2</v>
      </c>
      <c r="E50" s="59">
        <f>E49</f>
        <v>398.03</v>
      </c>
      <c r="F50" s="20">
        <f>G22</f>
        <v>1.5</v>
      </c>
      <c r="G50" s="20"/>
      <c r="H50" s="22">
        <f t="shared" si="3"/>
        <v>1194</v>
      </c>
    </row>
    <row r="51" spans="1:9" hidden="1" x14ac:dyDescent="0.25">
      <c r="A51" s="43"/>
      <c r="B51" s="43" t="s">
        <v>91</v>
      </c>
      <c r="C51" s="44"/>
      <c r="D51" s="22">
        <f>(E50/3)*2</f>
        <v>265</v>
      </c>
      <c r="E51" s="21">
        <f>F22</f>
        <v>0</v>
      </c>
      <c r="F51" s="20">
        <f>F50</f>
        <v>1.5</v>
      </c>
      <c r="G51" s="20"/>
      <c r="H51" s="22">
        <f t="shared" si="3"/>
        <v>0</v>
      </c>
    </row>
    <row r="52" spans="1:9" x14ac:dyDescent="0.25">
      <c r="A52" s="43"/>
      <c r="B52" s="211" t="s">
        <v>43</v>
      </c>
      <c r="C52" s="211"/>
      <c r="D52" s="211"/>
      <c r="E52" s="211"/>
      <c r="F52" s="211"/>
      <c r="G52" s="211"/>
      <c r="H52" s="51">
        <f>SUM(H25:H45)</f>
        <v>29511</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398.03</v>
      </c>
      <c r="F54" s="43">
        <v>1</v>
      </c>
      <c r="G54" s="43">
        <v>0.1</v>
      </c>
      <c r="H54" s="47">
        <f>G54*F54*E54*D54</f>
        <v>39.799999999999997</v>
      </c>
    </row>
    <row r="55" spans="1:9" x14ac:dyDescent="0.25">
      <c r="A55" s="43"/>
      <c r="B55" s="211" t="s">
        <v>43</v>
      </c>
      <c r="C55" s="211"/>
      <c r="D55" s="211"/>
      <c r="E55" s="211"/>
      <c r="F55" s="211"/>
      <c r="G55" s="211"/>
      <c r="H55" s="51">
        <f>SUM(H54)</f>
        <v>39.799999999999997</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398.03</v>
      </c>
      <c r="F57" s="43"/>
      <c r="G57" s="43"/>
      <c r="H57" s="47">
        <f>H10*0.6</f>
        <v>9163.16</v>
      </c>
    </row>
    <row r="58" spans="1:9" x14ac:dyDescent="0.25">
      <c r="A58" s="43"/>
      <c r="B58" s="211" t="s">
        <v>43</v>
      </c>
      <c r="C58" s="211"/>
      <c r="D58" s="211"/>
      <c r="E58" s="211"/>
      <c r="F58" s="211"/>
      <c r="G58" s="211"/>
      <c r="H58" s="51">
        <f>SUM(H57)</f>
        <v>9163.16</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398.03</v>
      </c>
      <c r="F60" s="69">
        <f>J19</f>
        <v>5</v>
      </c>
      <c r="G60" s="69">
        <v>5</v>
      </c>
      <c r="H60" s="47">
        <f>G60*F60*E60*D60</f>
        <v>9950.75</v>
      </c>
      <c r="I60">
        <f>F60*G60</f>
        <v>25</v>
      </c>
    </row>
    <row r="61" spans="1:9" x14ac:dyDescent="0.25">
      <c r="A61" s="43"/>
      <c r="B61" s="211" t="s">
        <v>43</v>
      </c>
      <c r="C61" s="211"/>
      <c r="D61" s="211"/>
      <c r="E61" s="211"/>
      <c r="F61" s="211"/>
      <c r="G61" s="211"/>
      <c r="H61" s="51">
        <f>SUM(H60)</f>
        <v>9950.75</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6">
    <tabColor theme="9" tint="0.59999389629810485"/>
  </sheetPr>
  <dimension ref="A1:L12"/>
  <sheetViews>
    <sheetView view="pageBreakPreview" zoomScale="86" zoomScaleNormal="100" zoomScaleSheetLayoutView="86" workbookViewId="0">
      <selection activeCell="N8" sqref="N8"/>
    </sheetView>
  </sheetViews>
  <sheetFormatPr defaultColWidth="8.88671875" defaultRowHeight="13.8" x14ac:dyDescent="0.25"/>
  <cols>
    <col min="1" max="1" width="10.33203125" style="113" bestFit="1" customWidth="1"/>
    <col min="2" max="2" width="10.33203125" style="113" customWidth="1"/>
    <col min="3" max="3" width="38" style="113" customWidth="1"/>
    <col min="4" max="4" width="6.6640625" style="113" customWidth="1"/>
    <col min="5" max="5" width="13.33203125" style="113" hidden="1" customWidth="1"/>
    <col min="6" max="6" width="8.5546875" style="113" bestFit="1" customWidth="1"/>
    <col min="7" max="7" width="12.5546875" style="113" customWidth="1"/>
    <col min="8" max="8" width="27" style="113" customWidth="1"/>
    <col min="9" max="9" width="22.33203125" style="113" customWidth="1"/>
    <col min="10" max="259" width="8.88671875" style="113"/>
    <col min="260" max="260" width="10.33203125" style="113" bestFit="1" customWidth="1"/>
    <col min="261" max="261" width="38" style="113" customWidth="1"/>
    <col min="262" max="262" width="6.6640625" style="113" customWidth="1"/>
    <col min="263" max="263" width="13.33203125" style="113" customWidth="1"/>
    <col min="264" max="264" width="8.5546875" style="113" bestFit="1" customWidth="1"/>
    <col min="265" max="265" width="14.109375" style="113" customWidth="1"/>
    <col min="266" max="515" width="8.88671875" style="113"/>
    <col min="516" max="516" width="10.33203125" style="113" bestFit="1" customWidth="1"/>
    <col min="517" max="517" width="38" style="113" customWidth="1"/>
    <col min="518" max="518" width="6.6640625" style="113" customWidth="1"/>
    <col min="519" max="519" width="13.33203125" style="113" customWidth="1"/>
    <col min="520" max="520" width="8.5546875" style="113" bestFit="1" customWidth="1"/>
    <col min="521" max="521" width="14.109375" style="113" customWidth="1"/>
    <col min="522" max="771" width="8.88671875" style="113"/>
    <col min="772" max="772" width="10.33203125" style="113" bestFit="1" customWidth="1"/>
    <col min="773" max="773" width="38" style="113" customWidth="1"/>
    <col min="774" max="774" width="6.6640625" style="113" customWidth="1"/>
    <col min="775" max="775" width="13.33203125" style="113" customWidth="1"/>
    <col min="776" max="776" width="8.5546875" style="113" bestFit="1" customWidth="1"/>
    <col min="777" max="777" width="14.109375" style="113" customWidth="1"/>
    <col min="778" max="1027" width="8.88671875" style="113"/>
    <col min="1028" max="1028" width="10.33203125" style="113" bestFit="1" customWidth="1"/>
    <col min="1029" max="1029" width="38" style="113" customWidth="1"/>
    <col min="1030" max="1030" width="6.6640625" style="113" customWidth="1"/>
    <col min="1031" max="1031" width="13.33203125" style="113" customWidth="1"/>
    <col min="1032" max="1032" width="8.5546875" style="113" bestFit="1" customWidth="1"/>
    <col min="1033" max="1033" width="14.109375" style="113" customWidth="1"/>
    <col min="1034" max="1283" width="8.88671875" style="113"/>
    <col min="1284" max="1284" width="10.33203125" style="113" bestFit="1" customWidth="1"/>
    <col min="1285" max="1285" width="38" style="113" customWidth="1"/>
    <col min="1286" max="1286" width="6.6640625" style="113" customWidth="1"/>
    <col min="1287" max="1287" width="13.33203125" style="113" customWidth="1"/>
    <col min="1288" max="1288" width="8.5546875" style="113" bestFit="1" customWidth="1"/>
    <col min="1289" max="1289" width="14.109375" style="113" customWidth="1"/>
    <col min="1290" max="1539" width="8.88671875" style="113"/>
    <col min="1540" max="1540" width="10.33203125" style="113" bestFit="1" customWidth="1"/>
    <col min="1541" max="1541" width="38" style="113" customWidth="1"/>
    <col min="1542" max="1542" width="6.6640625" style="113" customWidth="1"/>
    <col min="1543" max="1543" width="13.33203125" style="113" customWidth="1"/>
    <col min="1544" max="1544" width="8.5546875" style="113" bestFit="1" customWidth="1"/>
    <col min="1545" max="1545" width="14.109375" style="113" customWidth="1"/>
    <col min="1546" max="1795" width="8.88671875" style="113"/>
    <col min="1796" max="1796" width="10.33203125" style="113" bestFit="1" customWidth="1"/>
    <col min="1797" max="1797" width="38" style="113" customWidth="1"/>
    <col min="1798" max="1798" width="6.6640625" style="113" customWidth="1"/>
    <col min="1799" max="1799" width="13.33203125" style="113" customWidth="1"/>
    <col min="1800" max="1800" width="8.5546875" style="113" bestFit="1" customWidth="1"/>
    <col min="1801" max="1801" width="14.109375" style="113" customWidth="1"/>
    <col min="1802" max="2051" width="8.88671875" style="113"/>
    <col min="2052" max="2052" width="10.33203125" style="113" bestFit="1" customWidth="1"/>
    <col min="2053" max="2053" width="38" style="113" customWidth="1"/>
    <col min="2054" max="2054" width="6.6640625" style="113" customWidth="1"/>
    <col min="2055" max="2055" width="13.33203125" style="113" customWidth="1"/>
    <col min="2056" max="2056" width="8.5546875" style="113" bestFit="1" customWidth="1"/>
    <col min="2057" max="2057" width="14.109375" style="113" customWidth="1"/>
    <col min="2058" max="2307" width="8.88671875" style="113"/>
    <col min="2308" max="2308" width="10.33203125" style="113" bestFit="1" customWidth="1"/>
    <col min="2309" max="2309" width="38" style="113" customWidth="1"/>
    <col min="2310" max="2310" width="6.6640625" style="113" customWidth="1"/>
    <col min="2311" max="2311" width="13.33203125" style="113" customWidth="1"/>
    <col min="2312" max="2312" width="8.5546875" style="113" bestFit="1" customWidth="1"/>
    <col min="2313" max="2313" width="14.109375" style="113" customWidth="1"/>
    <col min="2314" max="2563" width="8.88671875" style="113"/>
    <col min="2564" max="2564" width="10.33203125" style="113" bestFit="1" customWidth="1"/>
    <col min="2565" max="2565" width="38" style="113" customWidth="1"/>
    <col min="2566" max="2566" width="6.6640625" style="113" customWidth="1"/>
    <col min="2567" max="2567" width="13.33203125" style="113" customWidth="1"/>
    <col min="2568" max="2568" width="8.5546875" style="113" bestFit="1" customWidth="1"/>
    <col min="2569" max="2569" width="14.109375" style="113" customWidth="1"/>
    <col min="2570" max="2819" width="8.88671875" style="113"/>
    <col min="2820" max="2820" width="10.33203125" style="113" bestFit="1" customWidth="1"/>
    <col min="2821" max="2821" width="38" style="113" customWidth="1"/>
    <col min="2822" max="2822" width="6.6640625" style="113" customWidth="1"/>
    <col min="2823" max="2823" width="13.33203125" style="113" customWidth="1"/>
    <col min="2824" max="2824" width="8.5546875" style="113" bestFit="1" customWidth="1"/>
    <col min="2825" max="2825" width="14.109375" style="113" customWidth="1"/>
    <col min="2826" max="3075" width="8.88671875" style="113"/>
    <col min="3076" max="3076" width="10.33203125" style="113" bestFit="1" customWidth="1"/>
    <col min="3077" max="3077" width="38" style="113" customWidth="1"/>
    <col min="3078" max="3078" width="6.6640625" style="113" customWidth="1"/>
    <col min="3079" max="3079" width="13.33203125" style="113" customWidth="1"/>
    <col min="3080" max="3080" width="8.5546875" style="113" bestFit="1" customWidth="1"/>
    <col min="3081" max="3081" width="14.109375" style="113" customWidth="1"/>
    <col min="3082" max="3331" width="8.88671875" style="113"/>
    <col min="3332" max="3332" width="10.33203125" style="113" bestFit="1" customWidth="1"/>
    <col min="3333" max="3333" width="38" style="113" customWidth="1"/>
    <col min="3334" max="3334" width="6.6640625" style="113" customWidth="1"/>
    <col min="3335" max="3335" width="13.33203125" style="113" customWidth="1"/>
    <col min="3336" max="3336" width="8.5546875" style="113" bestFit="1" customWidth="1"/>
    <col min="3337" max="3337" width="14.109375" style="113" customWidth="1"/>
    <col min="3338" max="3587" width="8.88671875" style="113"/>
    <col min="3588" max="3588" width="10.33203125" style="113" bestFit="1" customWidth="1"/>
    <col min="3589" max="3589" width="38" style="113" customWidth="1"/>
    <col min="3590" max="3590" width="6.6640625" style="113" customWidth="1"/>
    <col min="3591" max="3591" width="13.33203125" style="113" customWidth="1"/>
    <col min="3592" max="3592" width="8.5546875" style="113" bestFit="1" customWidth="1"/>
    <col min="3593" max="3593" width="14.109375" style="113" customWidth="1"/>
    <col min="3594" max="3843" width="8.88671875" style="113"/>
    <col min="3844" max="3844" width="10.33203125" style="113" bestFit="1" customWidth="1"/>
    <col min="3845" max="3845" width="38" style="113" customWidth="1"/>
    <col min="3846" max="3846" width="6.6640625" style="113" customWidth="1"/>
    <col min="3847" max="3847" width="13.33203125" style="113" customWidth="1"/>
    <col min="3848" max="3848" width="8.5546875" style="113" bestFit="1" customWidth="1"/>
    <col min="3849" max="3849" width="14.109375" style="113" customWidth="1"/>
    <col min="3850" max="4099" width="8.88671875" style="113"/>
    <col min="4100" max="4100" width="10.33203125" style="113" bestFit="1" customWidth="1"/>
    <col min="4101" max="4101" width="38" style="113" customWidth="1"/>
    <col min="4102" max="4102" width="6.6640625" style="113" customWidth="1"/>
    <col min="4103" max="4103" width="13.33203125" style="113" customWidth="1"/>
    <col min="4104" max="4104" width="8.5546875" style="113" bestFit="1" customWidth="1"/>
    <col min="4105" max="4105" width="14.109375" style="113" customWidth="1"/>
    <col min="4106" max="4355" width="8.88671875" style="113"/>
    <col min="4356" max="4356" width="10.33203125" style="113" bestFit="1" customWidth="1"/>
    <col min="4357" max="4357" width="38" style="113" customWidth="1"/>
    <col min="4358" max="4358" width="6.6640625" style="113" customWidth="1"/>
    <col min="4359" max="4359" width="13.33203125" style="113" customWidth="1"/>
    <col min="4360" max="4360" width="8.5546875" style="113" bestFit="1" customWidth="1"/>
    <col min="4361" max="4361" width="14.109375" style="113" customWidth="1"/>
    <col min="4362" max="4611" width="8.88671875" style="113"/>
    <col min="4612" max="4612" width="10.33203125" style="113" bestFit="1" customWidth="1"/>
    <col min="4613" max="4613" width="38" style="113" customWidth="1"/>
    <col min="4614" max="4614" width="6.6640625" style="113" customWidth="1"/>
    <col min="4615" max="4615" width="13.33203125" style="113" customWidth="1"/>
    <col min="4616" max="4616" width="8.5546875" style="113" bestFit="1" customWidth="1"/>
    <col min="4617" max="4617" width="14.109375" style="113" customWidth="1"/>
    <col min="4618" max="4867" width="8.88671875" style="113"/>
    <col min="4868" max="4868" width="10.33203125" style="113" bestFit="1" customWidth="1"/>
    <col min="4869" max="4869" width="38" style="113" customWidth="1"/>
    <col min="4870" max="4870" width="6.6640625" style="113" customWidth="1"/>
    <col min="4871" max="4871" width="13.33203125" style="113" customWidth="1"/>
    <col min="4872" max="4872" width="8.5546875" style="113" bestFit="1" customWidth="1"/>
    <col min="4873" max="4873" width="14.109375" style="113" customWidth="1"/>
    <col min="4874" max="5123" width="8.88671875" style="113"/>
    <col min="5124" max="5124" width="10.33203125" style="113" bestFit="1" customWidth="1"/>
    <col min="5125" max="5125" width="38" style="113" customWidth="1"/>
    <col min="5126" max="5126" width="6.6640625" style="113" customWidth="1"/>
    <col min="5127" max="5127" width="13.33203125" style="113" customWidth="1"/>
    <col min="5128" max="5128" width="8.5546875" style="113" bestFit="1" customWidth="1"/>
    <col min="5129" max="5129" width="14.109375" style="113" customWidth="1"/>
    <col min="5130" max="5379" width="8.88671875" style="113"/>
    <col min="5380" max="5380" width="10.33203125" style="113" bestFit="1" customWidth="1"/>
    <col min="5381" max="5381" width="38" style="113" customWidth="1"/>
    <col min="5382" max="5382" width="6.6640625" style="113" customWidth="1"/>
    <col min="5383" max="5383" width="13.33203125" style="113" customWidth="1"/>
    <col min="5384" max="5384" width="8.5546875" style="113" bestFit="1" customWidth="1"/>
    <col min="5385" max="5385" width="14.109375" style="113" customWidth="1"/>
    <col min="5386" max="5635" width="8.88671875" style="113"/>
    <col min="5636" max="5636" width="10.33203125" style="113" bestFit="1" customWidth="1"/>
    <col min="5637" max="5637" width="38" style="113" customWidth="1"/>
    <col min="5638" max="5638" width="6.6640625" style="113" customWidth="1"/>
    <col min="5639" max="5639" width="13.33203125" style="113" customWidth="1"/>
    <col min="5640" max="5640" width="8.5546875" style="113" bestFit="1" customWidth="1"/>
    <col min="5641" max="5641" width="14.109375" style="113" customWidth="1"/>
    <col min="5642" max="5891" width="8.88671875" style="113"/>
    <col min="5892" max="5892" width="10.33203125" style="113" bestFit="1" customWidth="1"/>
    <col min="5893" max="5893" width="38" style="113" customWidth="1"/>
    <col min="5894" max="5894" width="6.6640625" style="113" customWidth="1"/>
    <col min="5895" max="5895" width="13.33203125" style="113" customWidth="1"/>
    <col min="5896" max="5896" width="8.5546875" style="113" bestFit="1" customWidth="1"/>
    <col min="5897" max="5897" width="14.109375" style="113" customWidth="1"/>
    <col min="5898" max="6147" width="8.88671875" style="113"/>
    <col min="6148" max="6148" width="10.33203125" style="113" bestFit="1" customWidth="1"/>
    <col min="6149" max="6149" width="38" style="113" customWidth="1"/>
    <col min="6150" max="6150" width="6.6640625" style="113" customWidth="1"/>
    <col min="6151" max="6151" width="13.33203125" style="113" customWidth="1"/>
    <col min="6152" max="6152" width="8.5546875" style="113" bestFit="1" customWidth="1"/>
    <col min="6153" max="6153" width="14.109375" style="113" customWidth="1"/>
    <col min="6154" max="6403" width="8.88671875" style="113"/>
    <col min="6404" max="6404" width="10.33203125" style="113" bestFit="1" customWidth="1"/>
    <col min="6405" max="6405" width="38" style="113" customWidth="1"/>
    <col min="6406" max="6406" width="6.6640625" style="113" customWidth="1"/>
    <col min="6407" max="6407" width="13.33203125" style="113" customWidth="1"/>
    <col min="6408" max="6408" width="8.5546875" style="113" bestFit="1" customWidth="1"/>
    <col min="6409" max="6409" width="14.109375" style="113" customWidth="1"/>
    <col min="6410" max="6659" width="8.88671875" style="113"/>
    <col min="6660" max="6660" width="10.33203125" style="113" bestFit="1" customWidth="1"/>
    <col min="6661" max="6661" width="38" style="113" customWidth="1"/>
    <col min="6662" max="6662" width="6.6640625" style="113" customWidth="1"/>
    <col min="6663" max="6663" width="13.33203125" style="113" customWidth="1"/>
    <col min="6664" max="6664" width="8.5546875" style="113" bestFit="1" customWidth="1"/>
    <col min="6665" max="6665" width="14.109375" style="113" customWidth="1"/>
    <col min="6666" max="6915" width="8.88671875" style="113"/>
    <col min="6916" max="6916" width="10.33203125" style="113" bestFit="1" customWidth="1"/>
    <col min="6917" max="6917" width="38" style="113" customWidth="1"/>
    <col min="6918" max="6918" width="6.6640625" style="113" customWidth="1"/>
    <col min="6919" max="6919" width="13.33203125" style="113" customWidth="1"/>
    <col min="6920" max="6920" width="8.5546875" style="113" bestFit="1" customWidth="1"/>
    <col min="6921" max="6921" width="14.109375" style="113" customWidth="1"/>
    <col min="6922" max="7171" width="8.88671875" style="113"/>
    <col min="7172" max="7172" width="10.33203125" style="113" bestFit="1" customWidth="1"/>
    <col min="7173" max="7173" width="38" style="113" customWidth="1"/>
    <col min="7174" max="7174" width="6.6640625" style="113" customWidth="1"/>
    <col min="7175" max="7175" width="13.33203125" style="113" customWidth="1"/>
    <col min="7176" max="7176" width="8.5546875" style="113" bestFit="1" customWidth="1"/>
    <col min="7177" max="7177" width="14.109375" style="113" customWidth="1"/>
    <col min="7178" max="7427" width="8.88671875" style="113"/>
    <col min="7428" max="7428" width="10.33203125" style="113" bestFit="1" customWidth="1"/>
    <col min="7429" max="7429" width="38" style="113" customWidth="1"/>
    <col min="7430" max="7430" width="6.6640625" style="113" customWidth="1"/>
    <col min="7431" max="7431" width="13.33203125" style="113" customWidth="1"/>
    <col min="7432" max="7432" width="8.5546875" style="113" bestFit="1" customWidth="1"/>
    <col min="7433" max="7433" width="14.109375" style="113" customWidth="1"/>
    <col min="7434" max="7683" width="8.88671875" style="113"/>
    <col min="7684" max="7684" width="10.33203125" style="113" bestFit="1" customWidth="1"/>
    <col min="7685" max="7685" width="38" style="113" customWidth="1"/>
    <col min="7686" max="7686" width="6.6640625" style="113" customWidth="1"/>
    <col min="7687" max="7687" width="13.33203125" style="113" customWidth="1"/>
    <col min="7688" max="7688" width="8.5546875" style="113" bestFit="1" customWidth="1"/>
    <col min="7689" max="7689" width="14.109375" style="113" customWidth="1"/>
    <col min="7690" max="7939" width="8.88671875" style="113"/>
    <col min="7940" max="7940" width="10.33203125" style="113" bestFit="1" customWidth="1"/>
    <col min="7941" max="7941" width="38" style="113" customWidth="1"/>
    <col min="7942" max="7942" width="6.6640625" style="113" customWidth="1"/>
    <col min="7943" max="7943" width="13.33203125" style="113" customWidth="1"/>
    <col min="7944" max="7944" width="8.5546875" style="113" bestFit="1" customWidth="1"/>
    <col min="7945" max="7945" width="14.109375" style="113" customWidth="1"/>
    <col min="7946" max="8195" width="8.88671875" style="113"/>
    <col min="8196" max="8196" width="10.33203125" style="113" bestFit="1" customWidth="1"/>
    <col min="8197" max="8197" width="38" style="113" customWidth="1"/>
    <col min="8198" max="8198" width="6.6640625" style="113" customWidth="1"/>
    <col min="8199" max="8199" width="13.33203125" style="113" customWidth="1"/>
    <col min="8200" max="8200" width="8.5546875" style="113" bestFit="1" customWidth="1"/>
    <col min="8201" max="8201" width="14.109375" style="113" customWidth="1"/>
    <col min="8202" max="8451" width="8.88671875" style="113"/>
    <col min="8452" max="8452" width="10.33203125" style="113" bestFit="1" customWidth="1"/>
    <col min="8453" max="8453" width="38" style="113" customWidth="1"/>
    <col min="8454" max="8454" width="6.6640625" style="113" customWidth="1"/>
    <col min="8455" max="8455" width="13.33203125" style="113" customWidth="1"/>
    <col min="8456" max="8456" width="8.5546875" style="113" bestFit="1" customWidth="1"/>
    <col min="8457" max="8457" width="14.109375" style="113" customWidth="1"/>
    <col min="8458" max="8707" width="8.88671875" style="113"/>
    <col min="8708" max="8708" width="10.33203125" style="113" bestFit="1" customWidth="1"/>
    <col min="8709" max="8709" width="38" style="113" customWidth="1"/>
    <col min="8710" max="8710" width="6.6640625" style="113" customWidth="1"/>
    <col min="8711" max="8711" width="13.33203125" style="113" customWidth="1"/>
    <col min="8712" max="8712" width="8.5546875" style="113" bestFit="1" customWidth="1"/>
    <col min="8713" max="8713" width="14.109375" style="113" customWidth="1"/>
    <col min="8714" max="8963" width="8.88671875" style="113"/>
    <col min="8964" max="8964" width="10.33203125" style="113" bestFit="1" customWidth="1"/>
    <col min="8965" max="8965" width="38" style="113" customWidth="1"/>
    <col min="8966" max="8966" width="6.6640625" style="113" customWidth="1"/>
    <col min="8967" max="8967" width="13.33203125" style="113" customWidth="1"/>
    <col min="8968" max="8968" width="8.5546875" style="113" bestFit="1" customWidth="1"/>
    <col min="8969" max="8969" width="14.109375" style="113" customWidth="1"/>
    <col min="8970" max="9219" width="8.88671875" style="113"/>
    <col min="9220" max="9220" width="10.33203125" style="113" bestFit="1" customWidth="1"/>
    <col min="9221" max="9221" width="38" style="113" customWidth="1"/>
    <col min="9222" max="9222" width="6.6640625" style="113" customWidth="1"/>
    <col min="9223" max="9223" width="13.33203125" style="113" customWidth="1"/>
    <col min="9224" max="9224" width="8.5546875" style="113" bestFit="1" customWidth="1"/>
    <col min="9225" max="9225" width="14.109375" style="113" customWidth="1"/>
    <col min="9226" max="9475" width="8.88671875" style="113"/>
    <col min="9476" max="9476" width="10.33203125" style="113" bestFit="1" customWidth="1"/>
    <col min="9477" max="9477" width="38" style="113" customWidth="1"/>
    <col min="9478" max="9478" width="6.6640625" style="113" customWidth="1"/>
    <col min="9479" max="9479" width="13.33203125" style="113" customWidth="1"/>
    <col min="9480" max="9480" width="8.5546875" style="113" bestFit="1" customWidth="1"/>
    <col min="9481" max="9481" width="14.109375" style="113" customWidth="1"/>
    <col min="9482" max="9731" width="8.88671875" style="113"/>
    <col min="9732" max="9732" width="10.33203125" style="113" bestFit="1" customWidth="1"/>
    <col min="9733" max="9733" width="38" style="113" customWidth="1"/>
    <col min="9734" max="9734" width="6.6640625" style="113" customWidth="1"/>
    <col min="9735" max="9735" width="13.33203125" style="113" customWidth="1"/>
    <col min="9736" max="9736" width="8.5546875" style="113" bestFit="1" customWidth="1"/>
    <col min="9737" max="9737" width="14.109375" style="113" customWidth="1"/>
    <col min="9738" max="9987" width="8.88671875" style="113"/>
    <col min="9988" max="9988" width="10.33203125" style="113" bestFit="1" customWidth="1"/>
    <col min="9989" max="9989" width="38" style="113" customWidth="1"/>
    <col min="9990" max="9990" width="6.6640625" style="113" customWidth="1"/>
    <col min="9991" max="9991" width="13.33203125" style="113" customWidth="1"/>
    <col min="9992" max="9992" width="8.5546875" style="113" bestFit="1" customWidth="1"/>
    <col min="9993" max="9993" width="14.109375" style="113" customWidth="1"/>
    <col min="9994" max="10243" width="8.88671875" style="113"/>
    <col min="10244" max="10244" width="10.33203125" style="113" bestFit="1" customWidth="1"/>
    <col min="10245" max="10245" width="38" style="113" customWidth="1"/>
    <col min="10246" max="10246" width="6.6640625" style="113" customWidth="1"/>
    <col min="10247" max="10247" width="13.33203125" style="113" customWidth="1"/>
    <col min="10248" max="10248" width="8.5546875" style="113" bestFit="1" customWidth="1"/>
    <col min="10249" max="10249" width="14.109375" style="113" customWidth="1"/>
    <col min="10250" max="10499" width="8.88671875" style="113"/>
    <col min="10500" max="10500" width="10.33203125" style="113" bestFit="1" customWidth="1"/>
    <col min="10501" max="10501" width="38" style="113" customWidth="1"/>
    <col min="10502" max="10502" width="6.6640625" style="113" customWidth="1"/>
    <col min="10503" max="10503" width="13.33203125" style="113" customWidth="1"/>
    <col min="10504" max="10504" width="8.5546875" style="113" bestFit="1" customWidth="1"/>
    <col min="10505" max="10505" width="14.109375" style="113" customWidth="1"/>
    <col min="10506" max="10755" width="8.88671875" style="113"/>
    <col min="10756" max="10756" width="10.33203125" style="113" bestFit="1" customWidth="1"/>
    <col min="10757" max="10757" width="38" style="113" customWidth="1"/>
    <col min="10758" max="10758" width="6.6640625" style="113" customWidth="1"/>
    <col min="10759" max="10759" width="13.33203125" style="113" customWidth="1"/>
    <col min="10760" max="10760" width="8.5546875" style="113" bestFit="1" customWidth="1"/>
    <col min="10761" max="10761" width="14.109375" style="113" customWidth="1"/>
    <col min="10762" max="11011" width="8.88671875" style="113"/>
    <col min="11012" max="11012" width="10.33203125" style="113" bestFit="1" customWidth="1"/>
    <col min="11013" max="11013" width="38" style="113" customWidth="1"/>
    <col min="11014" max="11014" width="6.6640625" style="113" customWidth="1"/>
    <col min="11015" max="11015" width="13.33203125" style="113" customWidth="1"/>
    <col min="11016" max="11016" width="8.5546875" style="113" bestFit="1" customWidth="1"/>
    <col min="11017" max="11017" width="14.109375" style="113" customWidth="1"/>
    <col min="11018" max="11267" width="8.88671875" style="113"/>
    <col min="11268" max="11268" width="10.33203125" style="113" bestFit="1" customWidth="1"/>
    <col min="11269" max="11269" width="38" style="113" customWidth="1"/>
    <col min="11270" max="11270" width="6.6640625" style="113" customWidth="1"/>
    <col min="11271" max="11271" width="13.33203125" style="113" customWidth="1"/>
    <col min="11272" max="11272" width="8.5546875" style="113" bestFit="1" customWidth="1"/>
    <col min="11273" max="11273" width="14.109375" style="113" customWidth="1"/>
    <col min="11274" max="11523" width="8.88671875" style="113"/>
    <col min="11524" max="11524" width="10.33203125" style="113" bestFit="1" customWidth="1"/>
    <col min="11525" max="11525" width="38" style="113" customWidth="1"/>
    <col min="11526" max="11526" width="6.6640625" style="113" customWidth="1"/>
    <col min="11527" max="11527" width="13.33203125" style="113" customWidth="1"/>
    <col min="11528" max="11528" width="8.5546875" style="113" bestFit="1" customWidth="1"/>
    <col min="11529" max="11529" width="14.109375" style="113" customWidth="1"/>
    <col min="11530" max="11779" width="8.88671875" style="113"/>
    <col min="11780" max="11780" width="10.33203125" style="113" bestFit="1" customWidth="1"/>
    <col min="11781" max="11781" width="38" style="113" customWidth="1"/>
    <col min="11782" max="11782" width="6.6640625" style="113" customWidth="1"/>
    <col min="11783" max="11783" width="13.33203125" style="113" customWidth="1"/>
    <col min="11784" max="11784" width="8.5546875" style="113" bestFit="1" customWidth="1"/>
    <col min="11785" max="11785" width="14.109375" style="113" customWidth="1"/>
    <col min="11786" max="12035" width="8.88671875" style="113"/>
    <col min="12036" max="12036" width="10.33203125" style="113" bestFit="1" customWidth="1"/>
    <col min="12037" max="12037" width="38" style="113" customWidth="1"/>
    <col min="12038" max="12038" width="6.6640625" style="113" customWidth="1"/>
    <col min="12039" max="12039" width="13.33203125" style="113" customWidth="1"/>
    <col min="12040" max="12040" width="8.5546875" style="113" bestFit="1" customWidth="1"/>
    <col min="12041" max="12041" width="14.109375" style="113" customWidth="1"/>
    <col min="12042" max="12291" width="8.88671875" style="113"/>
    <col min="12292" max="12292" width="10.33203125" style="113" bestFit="1" customWidth="1"/>
    <col min="12293" max="12293" width="38" style="113" customWidth="1"/>
    <col min="12294" max="12294" width="6.6640625" style="113" customWidth="1"/>
    <col min="12295" max="12295" width="13.33203125" style="113" customWidth="1"/>
    <col min="12296" max="12296" width="8.5546875" style="113" bestFit="1" customWidth="1"/>
    <col min="12297" max="12297" width="14.109375" style="113" customWidth="1"/>
    <col min="12298" max="12547" width="8.88671875" style="113"/>
    <col min="12548" max="12548" width="10.33203125" style="113" bestFit="1" customWidth="1"/>
    <col min="12549" max="12549" width="38" style="113" customWidth="1"/>
    <col min="12550" max="12550" width="6.6640625" style="113" customWidth="1"/>
    <col min="12551" max="12551" width="13.33203125" style="113" customWidth="1"/>
    <col min="12552" max="12552" width="8.5546875" style="113" bestFit="1" customWidth="1"/>
    <col min="12553" max="12553" width="14.109375" style="113" customWidth="1"/>
    <col min="12554" max="12803" width="8.88671875" style="113"/>
    <col min="12804" max="12804" width="10.33203125" style="113" bestFit="1" customWidth="1"/>
    <col min="12805" max="12805" width="38" style="113" customWidth="1"/>
    <col min="12806" max="12806" width="6.6640625" style="113" customWidth="1"/>
    <col min="12807" max="12807" width="13.33203125" style="113" customWidth="1"/>
    <col min="12808" max="12808" width="8.5546875" style="113" bestFit="1" customWidth="1"/>
    <col min="12809" max="12809" width="14.109375" style="113" customWidth="1"/>
    <col min="12810" max="13059" width="8.88671875" style="113"/>
    <col min="13060" max="13060" width="10.33203125" style="113" bestFit="1" customWidth="1"/>
    <col min="13061" max="13061" width="38" style="113" customWidth="1"/>
    <col min="13062" max="13062" width="6.6640625" style="113" customWidth="1"/>
    <col min="13063" max="13063" width="13.33203125" style="113" customWidth="1"/>
    <col min="13064" max="13064" width="8.5546875" style="113" bestFit="1" customWidth="1"/>
    <col min="13065" max="13065" width="14.109375" style="113" customWidth="1"/>
    <col min="13066" max="13315" width="8.88671875" style="113"/>
    <col min="13316" max="13316" width="10.33203125" style="113" bestFit="1" customWidth="1"/>
    <col min="13317" max="13317" width="38" style="113" customWidth="1"/>
    <col min="13318" max="13318" width="6.6640625" style="113" customWidth="1"/>
    <col min="13319" max="13319" width="13.33203125" style="113" customWidth="1"/>
    <col min="13320" max="13320" width="8.5546875" style="113" bestFit="1" customWidth="1"/>
    <col min="13321" max="13321" width="14.109375" style="113" customWidth="1"/>
    <col min="13322" max="13571" width="8.88671875" style="113"/>
    <col min="13572" max="13572" width="10.33203125" style="113" bestFit="1" customWidth="1"/>
    <col min="13573" max="13573" width="38" style="113" customWidth="1"/>
    <col min="13574" max="13574" width="6.6640625" style="113" customWidth="1"/>
    <col min="13575" max="13575" width="13.33203125" style="113" customWidth="1"/>
    <col min="13576" max="13576" width="8.5546875" style="113" bestFit="1" customWidth="1"/>
    <col min="13577" max="13577" width="14.109375" style="113" customWidth="1"/>
    <col min="13578" max="13827" width="8.88671875" style="113"/>
    <col min="13828" max="13828" width="10.33203125" style="113" bestFit="1" customWidth="1"/>
    <col min="13829" max="13829" width="38" style="113" customWidth="1"/>
    <col min="13830" max="13830" width="6.6640625" style="113" customWidth="1"/>
    <col min="13831" max="13831" width="13.33203125" style="113" customWidth="1"/>
    <col min="13832" max="13832" width="8.5546875" style="113" bestFit="1" customWidth="1"/>
    <col min="13833" max="13833" width="14.109375" style="113" customWidth="1"/>
    <col min="13834" max="14083" width="8.88671875" style="113"/>
    <col min="14084" max="14084" width="10.33203125" style="113" bestFit="1" customWidth="1"/>
    <col min="14085" max="14085" width="38" style="113" customWidth="1"/>
    <col min="14086" max="14086" width="6.6640625" style="113" customWidth="1"/>
    <col min="14087" max="14087" width="13.33203125" style="113" customWidth="1"/>
    <col min="14088" max="14088" width="8.5546875" style="113" bestFit="1" customWidth="1"/>
    <col min="14089" max="14089" width="14.109375" style="113" customWidth="1"/>
    <col min="14090" max="14339" width="8.88671875" style="113"/>
    <col min="14340" max="14340" width="10.33203125" style="113" bestFit="1" customWidth="1"/>
    <col min="14341" max="14341" width="38" style="113" customWidth="1"/>
    <col min="14342" max="14342" width="6.6640625" style="113" customWidth="1"/>
    <col min="14343" max="14343" width="13.33203125" style="113" customWidth="1"/>
    <col min="14344" max="14344" width="8.5546875" style="113" bestFit="1" customWidth="1"/>
    <col min="14345" max="14345" width="14.109375" style="113" customWidth="1"/>
    <col min="14346" max="14595" width="8.88671875" style="113"/>
    <col min="14596" max="14596" width="10.33203125" style="113" bestFit="1" customWidth="1"/>
    <col min="14597" max="14597" width="38" style="113" customWidth="1"/>
    <col min="14598" max="14598" width="6.6640625" style="113" customWidth="1"/>
    <col min="14599" max="14599" width="13.33203125" style="113" customWidth="1"/>
    <col min="14600" max="14600" width="8.5546875" style="113" bestFit="1" customWidth="1"/>
    <col min="14601" max="14601" width="14.109375" style="113" customWidth="1"/>
    <col min="14602" max="14851" width="8.88671875" style="113"/>
    <col min="14852" max="14852" width="10.33203125" style="113" bestFit="1" customWidth="1"/>
    <col min="14853" max="14853" width="38" style="113" customWidth="1"/>
    <col min="14854" max="14854" width="6.6640625" style="113" customWidth="1"/>
    <col min="14855" max="14855" width="13.33203125" style="113" customWidth="1"/>
    <col min="14856" max="14856" width="8.5546875" style="113" bestFit="1" customWidth="1"/>
    <col min="14857" max="14857" width="14.109375" style="113" customWidth="1"/>
    <col min="14858" max="15107" width="8.88671875" style="113"/>
    <col min="15108" max="15108" width="10.33203125" style="113" bestFit="1" customWidth="1"/>
    <col min="15109" max="15109" width="38" style="113" customWidth="1"/>
    <col min="15110" max="15110" width="6.6640625" style="113" customWidth="1"/>
    <col min="15111" max="15111" width="13.33203125" style="113" customWidth="1"/>
    <col min="15112" max="15112" width="8.5546875" style="113" bestFit="1" customWidth="1"/>
    <col min="15113" max="15113" width="14.109375" style="113" customWidth="1"/>
    <col min="15114" max="15363" width="8.88671875" style="113"/>
    <col min="15364" max="15364" width="10.33203125" style="113" bestFit="1" customWidth="1"/>
    <col min="15365" max="15365" width="38" style="113" customWidth="1"/>
    <col min="15366" max="15366" width="6.6640625" style="113" customWidth="1"/>
    <col min="15367" max="15367" width="13.33203125" style="113" customWidth="1"/>
    <col min="15368" max="15368" width="8.5546875" style="113" bestFit="1" customWidth="1"/>
    <col min="15369" max="15369" width="14.109375" style="113" customWidth="1"/>
    <col min="15370" max="15619" width="8.88671875" style="113"/>
    <col min="15620" max="15620" width="10.33203125" style="113" bestFit="1" customWidth="1"/>
    <col min="15621" max="15621" width="38" style="113" customWidth="1"/>
    <col min="15622" max="15622" width="6.6640625" style="113" customWidth="1"/>
    <col min="15623" max="15623" width="13.33203125" style="113" customWidth="1"/>
    <col min="15624" max="15624" width="8.5546875" style="113" bestFit="1" customWidth="1"/>
    <col min="15625" max="15625" width="14.109375" style="113" customWidth="1"/>
    <col min="15626" max="15875" width="8.88671875" style="113"/>
    <col min="15876" max="15876" width="10.33203125" style="113" bestFit="1" customWidth="1"/>
    <col min="15877" max="15877" width="38" style="113" customWidth="1"/>
    <col min="15878" max="15878" width="6.6640625" style="113" customWidth="1"/>
    <col min="15879" max="15879" width="13.33203125" style="113" customWidth="1"/>
    <col min="15880" max="15880" width="8.5546875" style="113" bestFit="1" customWidth="1"/>
    <col min="15881" max="15881" width="14.109375" style="113" customWidth="1"/>
    <col min="15882" max="16131" width="8.88671875" style="113"/>
    <col min="16132" max="16132" width="10.33203125" style="113" bestFit="1" customWidth="1"/>
    <col min="16133" max="16133" width="38" style="113" customWidth="1"/>
    <col min="16134" max="16134" width="6.6640625" style="113" customWidth="1"/>
    <col min="16135" max="16135" width="13.33203125" style="113" customWidth="1"/>
    <col min="16136" max="16136" width="8.5546875" style="113" bestFit="1" customWidth="1"/>
    <col min="16137" max="16137" width="14.109375" style="113" customWidth="1"/>
    <col min="16138" max="16384" width="8.88671875" style="113"/>
  </cols>
  <sheetData>
    <row r="1" spans="1:12" ht="17.399999999999999" customHeight="1" x14ac:dyDescent="0.25">
      <c r="A1" s="204" t="s">
        <v>98</v>
      </c>
      <c r="B1" s="204"/>
      <c r="C1" s="204"/>
      <c r="D1" s="204"/>
      <c r="E1" s="204"/>
      <c r="F1" s="204"/>
      <c r="G1" s="204"/>
      <c r="H1" s="204"/>
      <c r="I1" s="204"/>
    </row>
    <row r="2" spans="1:12" ht="22.5" customHeight="1" x14ac:dyDescent="0.25">
      <c r="A2" s="205" t="s">
        <v>110</v>
      </c>
      <c r="B2" s="205"/>
      <c r="C2" s="205"/>
      <c r="D2" s="205"/>
      <c r="E2" s="205"/>
      <c r="F2" s="205"/>
      <c r="G2" s="205"/>
      <c r="H2" s="205"/>
      <c r="I2" s="205"/>
    </row>
    <row r="3" spans="1:12" ht="25.5" customHeight="1" thickBot="1" x14ac:dyDescent="0.3">
      <c r="A3" s="207" t="s">
        <v>111</v>
      </c>
      <c r="B3" s="207"/>
      <c r="C3" s="207"/>
      <c r="D3" s="207"/>
      <c r="E3" s="207"/>
      <c r="F3" s="207"/>
      <c r="G3" s="207"/>
      <c r="H3" s="207"/>
      <c r="I3" s="207"/>
    </row>
    <row r="4" spans="1:12" ht="42.6" thickTop="1" thickBot="1" x14ac:dyDescent="0.3">
      <c r="A4" s="114" t="s">
        <v>6</v>
      </c>
      <c r="B4" s="114" t="s">
        <v>192</v>
      </c>
      <c r="C4" s="115" t="s">
        <v>0</v>
      </c>
      <c r="D4" s="115" t="s">
        <v>7</v>
      </c>
      <c r="E4" s="116" t="s">
        <v>8</v>
      </c>
      <c r="F4" s="115" t="s">
        <v>9</v>
      </c>
      <c r="G4" s="111" t="s">
        <v>190</v>
      </c>
      <c r="H4" s="111" t="s">
        <v>191</v>
      </c>
      <c r="I4" s="117" t="s">
        <v>10</v>
      </c>
      <c r="L4" s="118" t="s">
        <v>5</v>
      </c>
    </row>
    <row r="5" spans="1:12" ht="55.8" thickTop="1" x14ac:dyDescent="0.25">
      <c r="A5" s="119" t="s">
        <v>12</v>
      </c>
      <c r="B5" s="120"/>
      <c r="C5" s="121" t="s">
        <v>13</v>
      </c>
      <c r="D5" s="122" t="s">
        <v>14</v>
      </c>
      <c r="E5" s="123">
        <f>L5*247.15</f>
        <v>266.92</v>
      </c>
      <c r="F5" s="124">
        <f>'MS Tableeghi Markaz 2'!H10*L6</f>
        <v>0</v>
      </c>
      <c r="G5" s="125"/>
      <c r="H5" s="125"/>
      <c r="I5" s="126">
        <f>F5*E5</f>
        <v>0</v>
      </c>
      <c r="L5" s="118">
        <v>1.08</v>
      </c>
    </row>
    <row r="6" spans="1:12" ht="41.4" x14ac:dyDescent="0.25">
      <c r="A6" s="119" t="s">
        <v>16</v>
      </c>
      <c r="B6" s="120"/>
      <c r="C6" s="127" t="s">
        <v>17</v>
      </c>
      <c r="D6" s="122" t="s">
        <v>14</v>
      </c>
      <c r="E6" s="123">
        <v>3105.46</v>
      </c>
      <c r="F6" s="124">
        <f>'MS Tableeghi Markaz 2'!H13*L6</f>
        <v>0</v>
      </c>
      <c r="G6" s="125"/>
      <c r="H6" s="125"/>
      <c r="I6" s="126">
        <f t="shared" ref="I6:I11" si="0">F6*E6</f>
        <v>0</v>
      </c>
      <c r="L6" s="113">
        <v>1.05</v>
      </c>
    </row>
    <row r="7" spans="1:12" ht="41.4" x14ac:dyDescent="0.25">
      <c r="A7" s="119" t="s">
        <v>16</v>
      </c>
      <c r="B7" s="120"/>
      <c r="C7" s="127" t="s">
        <v>17</v>
      </c>
      <c r="D7" s="122" t="s">
        <v>14</v>
      </c>
      <c r="E7" s="123">
        <f>L5*2875.43</f>
        <v>3105.46</v>
      </c>
      <c r="F7" s="124">
        <f>'MS Tableeghi Markaz 2'!H23*L6</f>
        <v>0</v>
      </c>
      <c r="G7" s="125"/>
      <c r="H7" s="125"/>
      <c r="I7" s="126">
        <f t="shared" si="0"/>
        <v>0</v>
      </c>
    </row>
    <row r="8" spans="1:12" ht="27.6" x14ac:dyDescent="0.25">
      <c r="A8" s="119" t="s">
        <v>18</v>
      </c>
      <c r="B8" s="120"/>
      <c r="C8" s="127" t="s">
        <v>19</v>
      </c>
      <c r="D8" s="122" t="s">
        <v>20</v>
      </c>
      <c r="E8" s="123">
        <f>L5*681.93</f>
        <v>736.48</v>
      </c>
      <c r="F8" s="124">
        <f>'MS Tableeghi Markaz 2'!H52*L6</f>
        <v>0</v>
      </c>
      <c r="G8" s="125"/>
      <c r="H8" s="125"/>
      <c r="I8" s="126">
        <f t="shared" si="0"/>
        <v>0</v>
      </c>
    </row>
    <row r="9" spans="1:12" ht="39.6" customHeight="1" x14ac:dyDescent="0.25">
      <c r="A9" s="119" t="s">
        <v>21</v>
      </c>
      <c r="B9" s="120"/>
      <c r="C9" s="127" t="s">
        <v>22</v>
      </c>
      <c r="D9" s="122" t="s">
        <v>14</v>
      </c>
      <c r="E9" s="123">
        <f>L5*12745.86</f>
        <v>13765.53</v>
      </c>
      <c r="F9" s="124">
        <f>'MS Tableeghi Markaz 2'!H55*L6</f>
        <v>0</v>
      </c>
      <c r="G9" s="125"/>
      <c r="H9" s="125"/>
      <c r="I9" s="126">
        <f t="shared" si="0"/>
        <v>0</v>
      </c>
    </row>
    <row r="10" spans="1:12" ht="27.6" x14ac:dyDescent="0.25">
      <c r="A10" s="119" t="s">
        <v>30</v>
      </c>
      <c r="B10" s="120"/>
      <c r="C10" s="127" t="s">
        <v>31</v>
      </c>
      <c r="D10" s="122" t="s">
        <v>14</v>
      </c>
      <c r="E10" s="123">
        <f>L5*123.11</f>
        <v>132.96</v>
      </c>
      <c r="F10" s="124">
        <f>'MS Tableeghi Markaz 2'!H58*L6</f>
        <v>0</v>
      </c>
      <c r="G10" s="125"/>
      <c r="H10" s="125"/>
      <c r="I10" s="126">
        <f t="shared" si="0"/>
        <v>0</v>
      </c>
    </row>
    <row r="11" spans="1:12" ht="44.4" customHeight="1" x14ac:dyDescent="0.25">
      <c r="A11" s="119" t="s">
        <v>32</v>
      </c>
      <c r="B11" s="120"/>
      <c r="C11" s="127" t="s">
        <v>33</v>
      </c>
      <c r="D11" s="122" t="s">
        <v>14</v>
      </c>
      <c r="E11" s="123">
        <f>L5*357.09</f>
        <v>385.66</v>
      </c>
      <c r="F11" s="124">
        <f>'MS Tableeghi Markaz 2'!H61*L6</f>
        <v>0</v>
      </c>
      <c r="G11" s="125"/>
      <c r="H11" s="125"/>
      <c r="I11" s="126">
        <f t="shared" si="0"/>
        <v>0</v>
      </c>
    </row>
    <row r="12" spans="1:12" ht="24" customHeight="1" thickBot="1" x14ac:dyDescent="0.3">
      <c r="A12" s="222" t="s">
        <v>4</v>
      </c>
      <c r="B12" s="223"/>
      <c r="C12" s="224"/>
      <c r="D12" s="224"/>
      <c r="E12" s="224"/>
      <c r="F12" s="128"/>
      <c r="G12" s="129"/>
      <c r="H12" s="129"/>
      <c r="I12" s="130">
        <f>SUM(I5:I11)</f>
        <v>0</v>
      </c>
    </row>
  </sheetData>
  <mergeCells count="4">
    <mergeCell ref="A1:I1"/>
    <mergeCell ref="A2:I2"/>
    <mergeCell ref="A3:I3"/>
    <mergeCell ref="A12:E12"/>
  </mergeCells>
  <printOptions horizontalCentered="1"/>
  <pageMargins left="0.59055118110236227" right="0.59055118110236227" top="0.59055118110236227" bottom="0.59055118110236227" header="0.11811023622047245" footer="0.11811023622047245"/>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7">
    <tabColor theme="9" tint="0.59999389629810485"/>
  </sheetPr>
  <dimension ref="A1:K61"/>
  <sheetViews>
    <sheetView view="pageBreakPreview" topLeftCell="A38" zoomScale="140" zoomScaleNormal="100" zoomScaleSheetLayoutView="140" workbookViewId="0">
      <selection activeCell="J46" sqref="J46"/>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'BOQ Tableeghi Markaz 2'!A1:I1</f>
        <v>EFAP-KPID- CW-14: Repair and Rehabilitation of and Flood Protection Structures, Swat. Swat Irrigation Division-I</v>
      </c>
      <c r="B1" s="212"/>
      <c r="C1" s="212"/>
      <c r="D1" s="212"/>
      <c r="E1" s="212"/>
      <c r="F1" s="212"/>
      <c r="G1" s="212"/>
      <c r="H1" s="212"/>
    </row>
    <row r="2" spans="1:9" ht="23.25" customHeight="1" x14ac:dyDescent="0.25">
      <c r="A2" s="213" t="str">
        <f>'BOQ Tableeghi Markaz 2'!A2:I2</f>
        <v>1. Rehabilitation  of flood protection works along  left bank of Swat river near Tableghi Markaz District Swat.</v>
      </c>
      <c r="B2" s="213"/>
      <c r="C2" s="213"/>
      <c r="D2" s="213"/>
      <c r="E2" s="213"/>
      <c r="F2" s="213"/>
      <c r="G2" s="213"/>
      <c r="H2" s="213"/>
    </row>
    <row r="3" spans="1:9" ht="17.25" customHeight="1" x14ac:dyDescent="0.25">
      <c r="A3" s="214" t="str">
        <f>'BOQ Tableeghi Markaz 2'!A3:I3</f>
        <v>Bill of Quatities for Proposed Flood Protection Structure at Tableeghi Markaz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v>0</v>
      </c>
      <c r="F7" s="46">
        <f>'[18]Table Bahrin'!$E$24</f>
        <v>2.7</v>
      </c>
      <c r="G7" s="46">
        <f>'[18]Table Bahrin'!$G$24</f>
        <v>1.8</v>
      </c>
      <c r="H7" s="47">
        <f>G7*F7*E7*D7</f>
        <v>0</v>
      </c>
    </row>
    <row r="8" spans="1:9" x14ac:dyDescent="0.25">
      <c r="A8" s="43"/>
      <c r="B8" s="43" t="s">
        <v>41</v>
      </c>
      <c r="C8" s="44" t="s">
        <v>14</v>
      </c>
      <c r="D8" s="44">
        <v>1</v>
      </c>
      <c r="E8" s="48">
        <f>E7</f>
        <v>0</v>
      </c>
      <c r="F8" s="46">
        <f>'[18]Table Bahrin'!$F$24</f>
        <v>9.5</v>
      </c>
      <c r="G8" s="49">
        <f>G7</f>
        <v>1.8</v>
      </c>
      <c r="H8" s="47">
        <f>G8*F8*E8*D8</f>
        <v>0</v>
      </c>
    </row>
    <row r="9" spans="1:9" x14ac:dyDescent="0.25">
      <c r="A9" s="43"/>
      <c r="B9" s="43" t="s">
        <v>55</v>
      </c>
      <c r="C9" s="44" t="s">
        <v>14</v>
      </c>
      <c r="D9" s="44">
        <v>2</v>
      </c>
      <c r="E9" s="50">
        <v>0</v>
      </c>
      <c r="F9" s="50">
        <v>16</v>
      </c>
      <c r="G9" s="50">
        <v>2</v>
      </c>
      <c r="H9" s="47">
        <f>G9*F9*E9*D9</f>
        <v>0</v>
      </c>
    </row>
    <row r="10" spans="1:9" x14ac:dyDescent="0.25">
      <c r="A10" s="43"/>
      <c r="B10" s="211" t="s">
        <v>43</v>
      </c>
      <c r="C10" s="211"/>
      <c r="D10" s="211"/>
      <c r="E10" s="211"/>
      <c r="F10" s="211"/>
      <c r="G10" s="211"/>
      <c r="H10" s="51">
        <f>SUM(H7:H9)</f>
        <v>0</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0</v>
      </c>
      <c r="F12" s="49">
        <f>F8</f>
        <v>9.5</v>
      </c>
      <c r="G12" s="49">
        <f>G8</f>
        <v>1.8</v>
      </c>
      <c r="H12" s="47">
        <f>G12*F12*E12*D12</f>
        <v>0</v>
      </c>
    </row>
    <row r="13" spans="1:9" x14ac:dyDescent="0.25">
      <c r="A13" s="43"/>
      <c r="B13" s="211" t="s">
        <v>43</v>
      </c>
      <c r="C13" s="211"/>
      <c r="D13" s="211"/>
      <c r="E13" s="211"/>
      <c r="F13" s="211"/>
      <c r="G13" s="211"/>
      <c r="H13" s="51">
        <f>SUM(H12)</f>
        <v>0</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0</v>
      </c>
      <c r="F15" s="52">
        <f>F7</f>
        <v>2.7</v>
      </c>
      <c r="G15" s="49">
        <f>G7</f>
        <v>1.8</v>
      </c>
      <c r="H15" s="47">
        <f t="shared" ref="H15:H22" si="0">G15*F15*E15*D15</f>
        <v>0</v>
      </c>
      <c r="I15" s="53"/>
    </row>
    <row r="16" spans="1:9" x14ac:dyDescent="0.25">
      <c r="A16" s="43"/>
      <c r="B16" s="43" t="s">
        <v>57</v>
      </c>
      <c r="C16" s="44" t="s">
        <v>14</v>
      </c>
      <c r="D16" s="44">
        <v>1</v>
      </c>
      <c r="E16" s="48">
        <f t="shared" ref="E16:E22" si="1">$E$7</f>
        <v>0</v>
      </c>
      <c r="F16" s="52">
        <f t="shared" ref="F16:F22" si="2">F15-0.5</f>
        <v>2.2000000000000002</v>
      </c>
      <c r="G16" s="54">
        <v>1</v>
      </c>
      <c r="H16" s="47">
        <f t="shared" si="0"/>
        <v>0</v>
      </c>
    </row>
    <row r="17" spans="1:11" x14ac:dyDescent="0.25">
      <c r="A17" s="43"/>
      <c r="B17" s="43" t="s">
        <v>58</v>
      </c>
      <c r="C17" s="44" t="s">
        <v>14</v>
      </c>
      <c r="D17" s="44">
        <v>1</v>
      </c>
      <c r="E17" s="48">
        <f t="shared" si="1"/>
        <v>0</v>
      </c>
      <c r="F17" s="52">
        <f t="shared" si="2"/>
        <v>1.7</v>
      </c>
      <c r="G17" s="54">
        <v>1</v>
      </c>
      <c r="H17" s="47">
        <f t="shared" si="0"/>
        <v>0</v>
      </c>
    </row>
    <row r="18" spans="1:11" x14ac:dyDescent="0.25">
      <c r="A18" s="43"/>
      <c r="B18" s="43" t="s">
        <v>59</v>
      </c>
      <c r="C18" s="44" t="s">
        <v>14</v>
      </c>
      <c r="D18" s="44">
        <v>1</v>
      </c>
      <c r="E18" s="48">
        <f t="shared" si="1"/>
        <v>0</v>
      </c>
      <c r="F18" s="52">
        <f t="shared" si="2"/>
        <v>1.2</v>
      </c>
      <c r="G18" s="54">
        <v>1</v>
      </c>
      <c r="H18" s="47">
        <f t="shared" si="0"/>
        <v>0</v>
      </c>
    </row>
    <row r="19" spans="1:11" x14ac:dyDescent="0.25">
      <c r="A19" s="43"/>
      <c r="B19" s="43" t="s">
        <v>60</v>
      </c>
      <c r="C19" s="44" t="s">
        <v>14</v>
      </c>
      <c r="D19" s="44">
        <v>1</v>
      </c>
      <c r="E19" s="48">
        <f t="shared" si="1"/>
        <v>0</v>
      </c>
      <c r="F19" s="52">
        <f t="shared" si="2"/>
        <v>0.7</v>
      </c>
      <c r="G19" s="54">
        <v>1</v>
      </c>
      <c r="H19" s="47">
        <f t="shared" si="0"/>
        <v>0</v>
      </c>
      <c r="I19" s="55" t="s">
        <v>61</v>
      </c>
      <c r="J19" s="56">
        <f>SUM(G16:G20)</f>
        <v>4.5</v>
      </c>
    </row>
    <row r="20" spans="1:11" x14ac:dyDescent="0.25">
      <c r="A20" s="43"/>
      <c r="B20" s="43" t="s">
        <v>62</v>
      </c>
      <c r="C20" s="44" t="s">
        <v>14</v>
      </c>
      <c r="D20" s="44">
        <v>1</v>
      </c>
      <c r="E20" s="48">
        <f t="shared" si="1"/>
        <v>0</v>
      </c>
      <c r="F20" s="52">
        <f t="shared" si="2"/>
        <v>0.2</v>
      </c>
      <c r="G20" s="54">
        <v>0.5</v>
      </c>
      <c r="H20" s="47">
        <f t="shared" si="0"/>
        <v>0</v>
      </c>
    </row>
    <row r="21" spans="1:11" hidden="1" x14ac:dyDescent="0.25">
      <c r="A21" s="43"/>
      <c r="B21" s="43" t="s">
        <v>63</v>
      </c>
      <c r="C21" s="44" t="s">
        <v>64</v>
      </c>
      <c r="D21" s="44">
        <v>1</v>
      </c>
      <c r="E21" s="48">
        <f t="shared" si="1"/>
        <v>0</v>
      </c>
      <c r="F21" s="52">
        <f>F20-0.5</f>
        <v>-0.3</v>
      </c>
      <c r="G21" s="54">
        <v>1</v>
      </c>
      <c r="H21" s="47">
        <f t="shared" si="0"/>
        <v>0</v>
      </c>
    </row>
    <row r="22" spans="1:11" hidden="1" x14ac:dyDescent="0.25">
      <c r="A22" s="43"/>
      <c r="B22" s="43" t="s">
        <v>65</v>
      </c>
      <c r="C22" s="44" t="s">
        <v>66</v>
      </c>
      <c r="D22" s="44">
        <v>1</v>
      </c>
      <c r="E22" s="48">
        <f t="shared" si="1"/>
        <v>0</v>
      </c>
      <c r="F22" s="52">
        <f t="shared" si="2"/>
        <v>-0.8</v>
      </c>
      <c r="G22" s="54">
        <v>1.5</v>
      </c>
      <c r="H22" s="47">
        <f t="shared" si="0"/>
        <v>0</v>
      </c>
      <c r="K22" s="56"/>
    </row>
    <row r="23" spans="1:11" x14ac:dyDescent="0.25">
      <c r="A23" s="43"/>
      <c r="B23" s="211" t="s">
        <v>43</v>
      </c>
      <c r="C23" s="211"/>
      <c r="D23" s="211"/>
      <c r="E23" s="211"/>
      <c r="F23" s="211"/>
      <c r="G23" s="211"/>
      <c r="H23" s="51">
        <f>SUM(H15:H20)</f>
        <v>0</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0</v>
      </c>
      <c r="F25" s="21">
        <f>F8</f>
        <v>9.5</v>
      </c>
      <c r="G25" s="20"/>
      <c r="H25" s="22">
        <f t="shared" ref="H25:H51" si="3">F25*E25*D25</f>
        <v>0</v>
      </c>
    </row>
    <row r="26" spans="1:11" ht="13.2" customHeight="1" x14ac:dyDescent="0.25">
      <c r="A26" s="42"/>
      <c r="B26" s="8" t="s">
        <v>45</v>
      </c>
      <c r="C26" s="20"/>
      <c r="D26" s="60">
        <f>(F8/3)*2</f>
        <v>6.33</v>
      </c>
      <c r="E26" s="59">
        <f>$E$7</f>
        <v>0</v>
      </c>
      <c r="F26" s="21">
        <f>G7</f>
        <v>1.8</v>
      </c>
      <c r="G26" s="20"/>
      <c r="H26" s="22">
        <f t="shared" si="3"/>
        <v>0</v>
      </c>
    </row>
    <row r="27" spans="1:11" ht="13.2" customHeight="1" x14ac:dyDescent="0.25">
      <c r="A27" s="42"/>
      <c r="B27" s="8" t="s">
        <v>46</v>
      </c>
      <c r="C27" s="20"/>
      <c r="D27" s="22">
        <f>(E26/3)*2</f>
        <v>0</v>
      </c>
      <c r="E27" s="21">
        <f>F8</f>
        <v>9.5</v>
      </c>
      <c r="F27" s="21">
        <f>G7</f>
        <v>1.8</v>
      </c>
      <c r="G27" s="20"/>
      <c r="H27" s="22">
        <f t="shared" si="3"/>
        <v>0</v>
      </c>
      <c r="I27" s="61"/>
    </row>
    <row r="28" spans="1:11" ht="13.2" customHeight="1" x14ac:dyDescent="0.25">
      <c r="A28" s="42"/>
      <c r="B28" s="57" t="s">
        <v>68</v>
      </c>
      <c r="C28" s="20" t="s">
        <v>20</v>
      </c>
      <c r="D28" s="58">
        <v>2</v>
      </c>
      <c r="E28" s="59">
        <f>E15</f>
        <v>0</v>
      </c>
      <c r="F28" s="21">
        <f>F15</f>
        <v>2.7</v>
      </c>
      <c r="G28" s="20"/>
      <c r="H28" s="22">
        <f t="shared" si="3"/>
        <v>0</v>
      </c>
    </row>
    <row r="29" spans="1:11" ht="13.2" customHeight="1" x14ac:dyDescent="0.25">
      <c r="A29" s="42"/>
      <c r="B29" s="8" t="s">
        <v>69</v>
      </c>
      <c r="C29" s="20"/>
      <c r="D29" s="58">
        <v>2</v>
      </c>
      <c r="E29" s="59">
        <f>E28</f>
        <v>0</v>
      </c>
      <c r="F29" s="21">
        <f>G15</f>
        <v>1.8</v>
      </c>
      <c r="G29" s="20"/>
      <c r="H29" s="22">
        <f t="shared" si="3"/>
        <v>0</v>
      </c>
    </row>
    <row r="30" spans="1:11" ht="13.2" customHeight="1" x14ac:dyDescent="0.25">
      <c r="A30" s="42"/>
      <c r="B30" s="8" t="s">
        <v>70</v>
      </c>
      <c r="C30" s="20"/>
      <c r="D30" s="22">
        <f>(E29/3)*2</f>
        <v>0</v>
      </c>
      <c r="E30" s="21">
        <f>F15</f>
        <v>2.7</v>
      </c>
      <c r="F30" s="21">
        <f>G15</f>
        <v>1.8</v>
      </c>
      <c r="G30" s="20"/>
      <c r="H30" s="22">
        <f t="shared" si="3"/>
        <v>0</v>
      </c>
    </row>
    <row r="31" spans="1:11" ht="13.2" customHeight="1" x14ac:dyDescent="0.25">
      <c r="A31" s="42"/>
      <c r="B31" s="62" t="s">
        <v>71</v>
      </c>
      <c r="C31" s="44" t="s">
        <v>20</v>
      </c>
      <c r="D31" s="58">
        <v>2</v>
      </c>
      <c r="E31" s="59">
        <f>E16</f>
        <v>0</v>
      </c>
      <c r="F31" s="21">
        <f>F16</f>
        <v>2.2000000000000002</v>
      </c>
      <c r="G31" s="20"/>
      <c r="H31" s="22">
        <f t="shared" si="3"/>
        <v>0</v>
      </c>
    </row>
    <row r="32" spans="1:11" ht="13.2" customHeight="1" x14ac:dyDescent="0.25">
      <c r="A32" s="42"/>
      <c r="B32" s="43" t="s">
        <v>72</v>
      </c>
      <c r="C32" s="44"/>
      <c r="D32" s="58">
        <v>2</v>
      </c>
      <c r="E32" s="63">
        <f>E31</f>
        <v>0</v>
      </c>
      <c r="F32" s="20">
        <f>G16</f>
        <v>1</v>
      </c>
      <c r="G32" s="20"/>
      <c r="H32" s="22">
        <f t="shared" si="3"/>
        <v>0</v>
      </c>
    </row>
    <row r="33" spans="1:8" ht="13.2" customHeight="1" x14ac:dyDescent="0.25">
      <c r="A33" s="42"/>
      <c r="B33" s="43" t="s">
        <v>73</v>
      </c>
      <c r="C33" s="44"/>
      <c r="D33" s="64">
        <f>(E32/3)*2</f>
        <v>0</v>
      </c>
      <c r="E33" s="21">
        <f>F16</f>
        <v>2.2000000000000002</v>
      </c>
      <c r="F33" s="20">
        <f>G16</f>
        <v>1</v>
      </c>
      <c r="G33" s="20"/>
      <c r="H33" s="22">
        <f t="shared" si="3"/>
        <v>0</v>
      </c>
    </row>
    <row r="34" spans="1:8" ht="13.2" customHeight="1" x14ac:dyDescent="0.25">
      <c r="A34" s="42"/>
      <c r="B34" s="62" t="s">
        <v>74</v>
      </c>
      <c r="C34" s="44" t="s">
        <v>20</v>
      </c>
      <c r="D34" s="58">
        <v>2</v>
      </c>
      <c r="E34" s="59">
        <f>E17</f>
        <v>0</v>
      </c>
      <c r="F34" s="21">
        <f>F17</f>
        <v>1.7</v>
      </c>
      <c r="G34" s="20"/>
      <c r="H34" s="22">
        <f t="shared" si="3"/>
        <v>0</v>
      </c>
    </row>
    <row r="35" spans="1:8" ht="13.2" customHeight="1" x14ac:dyDescent="0.25">
      <c r="A35" s="42"/>
      <c r="B35" s="43" t="s">
        <v>75</v>
      </c>
      <c r="C35" s="44"/>
      <c r="D35" s="58">
        <v>2</v>
      </c>
      <c r="E35" s="59">
        <f>E34</f>
        <v>0</v>
      </c>
      <c r="F35" s="20">
        <f>G17</f>
        <v>1</v>
      </c>
      <c r="G35" s="20"/>
      <c r="H35" s="22">
        <f t="shared" si="3"/>
        <v>0</v>
      </c>
    </row>
    <row r="36" spans="1:8" ht="13.2" customHeight="1" x14ac:dyDescent="0.25">
      <c r="A36" s="42"/>
      <c r="B36" s="43" t="s">
        <v>76</v>
      </c>
      <c r="C36" s="44"/>
      <c r="D36" s="22">
        <f>(E35/3)*2</f>
        <v>0</v>
      </c>
      <c r="E36" s="21">
        <f>F17</f>
        <v>1.7</v>
      </c>
      <c r="F36" s="20">
        <f>F35</f>
        <v>1</v>
      </c>
      <c r="G36" s="20"/>
      <c r="H36" s="22">
        <f t="shared" si="3"/>
        <v>0</v>
      </c>
    </row>
    <row r="37" spans="1:8" ht="13.2" customHeight="1" x14ac:dyDescent="0.25">
      <c r="A37" s="42"/>
      <c r="B37" s="62" t="s">
        <v>77</v>
      </c>
      <c r="C37" s="44" t="s">
        <v>20</v>
      </c>
      <c r="D37" s="58">
        <v>2</v>
      </c>
      <c r="E37" s="59">
        <f>E18</f>
        <v>0</v>
      </c>
      <c r="F37" s="21">
        <f>F18</f>
        <v>1.2</v>
      </c>
      <c r="G37" s="20"/>
      <c r="H37" s="22">
        <f t="shared" si="3"/>
        <v>0</v>
      </c>
    </row>
    <row r="38" spans="1:8" ht="13.2" customHeight="1" x14ac:dyDescent="0.25">
      <c r="A38" s="42"/>
      <c r="B38" s="43" t="s">
        <v>78</v>
      </c>
      <c r="C38" s="44"/>
      <c r="D38" s="58">
        <v>2</v>
      </c>
      <c r="E38" s="59">
        <f>E37</f>
        <v>0</v>
      </c>
      <c r="F38" s="20">
        <f>G18</f>
        <v>1</v>
      </c>
      <c r="G38" s="20"/>
      <c r="H38" s="22">
        <f t="shared" si="3"/>
        <v>0</v>
      </c>
    </row>
    <row r="39" spans="1:8" ht="13.2" customHeight="1" x14ac:dyDescent="0.25">
      <c r="A39" s="42"/>
      <c r="B39" s="43" t="s">
        <v>79</v>
      </c>
      <c r="C39" s="44"/>
      <c r="D39" s="22">
        <f>(E38/3)*2</f>
        <v>0</v>
      </c>
      <c r="E39" s="21">
        <f>F18</f>
        <v>1.2</v>
      </c>
      <c r="F39" s="20">
        <f>F38</f>
        <v>1</v>
      </c>
      <c r="G39" s="20"/>
      <c r="H39" s="22">
        <f t="shared" si="3"/>
        <v>0</v>
      </c>
    </row>
    <row r="40" spans="1:8" ht="13.2" customHeight="1" x14ac:dyDescent="0.25">
      <c r="A40" s="42"/>
      <c r="B40" s="62" t="s">
        <v>80</v>
      </c>
      <c r="C40" s="44" t="s">
        <v>20</v>
      </c>
      <c r="D40" s="58">
        <v>2</v>
      </c>
      <c r="E40" s="59">
        <f>E19</f>
        <v>0</v>
      </c>
      <c r="F40" s="21">
        <f>F19</f>
        <v>0.7</v>
      </c>
      <c r="G40" s="20"/>
      <c r="H40" s="22">
        <f t="shared" si="3"/>
        <v>0</v>
      </c>
    </row>
    <row r="41" spans="1:8" ht="13.2" customHeight="1" x14ac:dyDescent="0.25">
      <c r="A41" s="42"/>
      <c r="B41" s="43" t="s">
        <v>81</v>
      </c>
      <c r="C41" s="44"/>
      <c r="D41" s="58">
        <v>2</v>
      </c>
      <c r="E41" s="59">
        <f>E40</f>
        <v>0</v>
      </c>
      <c r="F41" s="20">
        <f>G19</f>
        <v>1</v>
      </c>
      <c r="G41" s="20"/>
      <c r="H41" s="22">
        <f t="shared" si="3"/>
        <v>0</v>
      </c>
    </row>
    <row r="42" spans="1:8" ht="14.4" customHeight="1" x14ac:dyDescent="0.25">
      <c r="A42" s="42"/>
      <c r="B42" s="43" t="s">
        <v>82</v>
      </c>
      <c r="C42" s="44"/>
      <c r="D42" s="22">
        <f>(E41/3)*2</f>
        <v>0</v>
      </c>
      <c r="E42" s="21">
        <f>F19</f>
        <v>0.7</v>
      </c>
      <c r="F42" s="20">
        <f>F41</f>
        <v>1</v>
      </c>
      <c r="G42" s="20"/>
      <c r="H42" s="22">
        <f t="shared" si="3"/>
        <v>0</v>
      </c>
    </row>
    <row r="43" spans="1:8" ht="15.6" customHeight="1" x14ac:dyDescent="0.25">
      <c r="A43" s="42"/>
      <c r="B43" s="62" t="s">
        <v>83</v>
      </c>
      <c r="C43" s="44" t="s">
        <v>20</v>
      </c>
      <c r="D43" s="58">
        <v>2</v>
      </c>
      <c r="E43" s="59">
        <f>E20</f>
        <v>0</v>
      </c>
      <c r="F43" s="21">
        <f>F20</f>
        <v>0.2</v>
      </c>
      <c r="G43" s="20"/>
      <c r="H43" s="22">
        <f t="shared" si="3"/>
        <v>0</v>
      </c>
    </row>
    <row r="44" spans="1:8" x14ac:dyDescent="0.25">
      <c r="A44" s="43"/>
      <c r="B44" s="43" t="s">
        <v>84</v>
      </c>
      <c r="C44" s="44"/>
      <c r="D44" s="58">
        <v>2</v>
      </c>
      <c r="E44" s="59">
        <f>E43</f>
        <v>0</v>
      </c>
      <c r="F44" s="20">
        <f>G20</f>
        <v>0.5</v>
      </c>
      <c r="G44" s="20"/>
      <c r="H44" s="22">
        <f t="shared" si="3"/>
        <v>0</v>
      </c>
    </row>
    <row r="45" spans="1:8" x14ac:dyDescent="0.25">
      <c r="A45" s="43"/>
      <c r="B45" s="43" t="s">
        <v>85</v>
      </c>
      <c r="C45" s="44"/>
      <c r="D45" s="22">
        <f>(E44/3)*2</f>
        <v>0</v>
      </c>
      <c r="E45" s="21">
        <f>F20</f>
        <v>0.2</v>
      </c>
      <c r="F45" s="20">
        <f>F44</f>
        <v>0.5</v>
      </c>
      <c r="G45" s="20"/>
      <c r="H45" s="22">
        <f t="shared" si="3"/>
        <v>0</v>
      </c>
    </row>
    <row r="46" spans="1:8" x14ac:dyDescent="0.25">
      <c r="A46" s="43"/>
      <c r="B46" s="62" t="s">
        <v>86</v>
      </c>
      <c r="C46" s="44" t="s">
        <v>20</v>
      </c>
      <c r="D46" s="58">
        <v>2</v>
      </c>
      <c r="E46" s="59">
        <f>E21</f>
        <v>0</v>
      </c>
      <c r="F46" s="21">
        <f>F21</f>
        <v>-0.3</v>
      </c>
      <c r="G46" s="20"/>
      <c r="H46" s="22">
        <f t="shared" si="3"/>
        <v>0</v>
      </c>
    </row>
    <row r="47" spans="1:8" x14ac:dyDescent="0.25">
      <c r="A47" s="43"/>
      <c r="B47" s="43" t="s">
        <v>87</v>
      </c>
      <c r="C47" s="44"/>
      <c r="D47" s="58">
        <v>2</v>
      </c>
      <c r="E47" s="59">
        <f>E46</f>
        <v>0</v>
      </c>
      <c r="F47" s="20">
        <f>G21</f>
        <v>1</v>
      </c>
      <c r="G47" s="20"/>
      <c r="H47" s="22">
        <f t="shared" si="3"/>
        <v>0</v>
      </c>
    </row>
    <row r="48" spans="1:8" x14ac:dyDescent="0.25">
      <c r="A48" s="43"/>
      <c r="B48" s="43" t="s">
        <v>88</v>
      </c>
      <c r="C48" s="44"/>
      <c r="D48" s="22">
        <f>(E47/3)*2</f>
        <v>0</v>
      </c>
      <c r="E48" s="21">
        <f>F21</f>
        <v>-0.3</v>
      </c>
      <c r="F48" s="20">
        <f>F47</f>
        <v>1</v>
      </c>
      <c r="G48" s="20"/>
      <c r="H48" s="22">
        <f t="shared" si="3"/>
        <v>0</v>
      </c>
    </row>
    <row r="49" spans="1:9" x14ac:dyDescent="0.25">
      <c r="A49" s="43"/>
      <c r="B49" s="62" t="s">
        <v>89</v>
      </c>
      <c r="C49" s="44" t="s">
        <v>20</v>
      </c>
      <c r="D49" s="58">
        <v>2</v>
      </c>
      <c r="E49" s="59">
        <f>E22</f>
        <v>0</v>
      </c>
      <c r="F49" s="21">
        <f>F22</f>
        <v>-0.8</v>
      </c>
      <c r="G49" s="20"/>
      <c r="H49" s="22">
        <f t="shared" si="3"/>
        <v>0</v>
      </c>
    </row>
    <row r="50" spans="1:9" x14ac:dyDescent="0.25">
      <c r="A50" s="43"/>
      <c r="B50" s="43" t="s">
        <v>90</v>
      </c>
      <c r="C50" s="44"/>
      <c r="D50" s="58">
        <v>2</v>
      </c>
      <c r="E50" s="59">
        <f>E49</f>
        <v>0</v>
      </c>
      <c r="F50" s="20">
        <f>G22</f>
        <v>1.5</v>
      </c>
      <c r="G50" s="20"/>
      <c r="H50" s="22">
        <f t="shared" si="3"/>
        <v>0</v>
      </c>
    </row>
    <row r="51" spans="1:9" x14ac:dyDescent="0.25">
      <c r="A51" s="43"/>
      <c r="B51" s="43" t="s">
        <v>91</v>
      </c>
      <c r="C51" s="44"/>
      <c r="D51" s="22">
        <f>(E50/3)*2</f>
        <v>0</v>
      </c>
      <c r="E51" s="21">
        <f>F22</f>
        <v>-0.8</v>
      </c>
      <c r="F51" s="20">
        <f>F50</f>
        <v>1.5</v>
      </c>
      <c r="G51" s="20"/>
      <c r="H51" s="22">
        <f t="shared" si="3"/>
        <v>0</v>
      </c>
    </row>
    <row r="52" spans="1:9" x14ac:dyDescent="0.25">
      <c r="A52" s="43"/>
      <c r="B52" s="211" t="s">
        <v>43</v>
      </c>
      <c r="C52" s="211"/>
      <c r="D52" s="211"/>
      <c r="E52" s="211"/>
      <c r="F52" s="211"/>
      <c r="G52" s="211"/>
      <c r="H52" s="51">
        <f>SUM(H25:H42)</f>
        <v>0</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0</v>
      </c>
      <c r="F54" s="43">
        <v>1</v>
      </c>
      <c r="G54" s="43">
        <v>0.1</v>
      </c>
      <c r="H54" s="47">
        <f>G54*F54*E54*D54</f>
        <v>0</v>
      </c>
    </row>
    <row r="55" spans="1:9" x14ac:dyDescent="0.25">
      <c r="A55" s="43"/>
      <c r="B55" s="211" t="s">
        <v>43</v>
      </c>
      <c r="C55" s="211"/>
      <c r="D55" s="211"/>
      <c r="E55" s="211"/>
      <c r="F55" s="211"/>
      <c r="G55" s="211"/>
      <c r="H55" s="51">
        <f>SUM(H54)</f>
        <v>0</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0</v>
      </c>
      <c r="F57" s="43"/>
      <c r="G57" s="43"/>
      <c r="H57" s="47">
        <f>H10*0.6</f>
        <v>0</v>
      </c>
    </row>
    <row r="58" spans="1:9" x14ac:dyDescent="0.25">
      <c r="A58" s="43"/>
      <c r="B58" s="211" t="s">
        <v>43</v>
      </c>
      <c r="C58" s="211"/>
      <c r="D58" s="211"/>
      <c r="E58" s="211"/>
      <c r="F58" s="211"/>
      <c r="G58" s="211"/>
      <c r="H58" s="51">
        <f>SUM(H57)</f>
        <v>0</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0</v>
      </c>
      <c r="F60" s="69">
        <f>J19</f>
        <v>4.5</v>
      </c>
      <c r="G60" s="69">
        <v>3</v>
      </c>
      <c r="H60" s="47">
        <f>G60*F60*E60*D60</f>
        <v>0</v>
      </c>
      <c r="I60">
        <f>F60*G60</f>
        <v>13.5</v>
      </c>
    </row>
    <row r="61" spans="1:9" x14ac:dyDescent="0.25">
      <c r="A61" s="43"/>
      <c r="B61" s="211" t="s">
        <v>43</v>
      </c>
      <c r="C61" s="211"/>
      <c r="D61" s="211"/>
      <c r="E61" s="211"/>
      <c r="F61" s="211"/>
      <c r="G61" s="211"/>
      <c r="H61" s="51">
        <f>SUM(H60)</f>
        <v>0</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FF0000"/>
  </sheetPr>
  <dimension ref="C1:E7"/>
  <sheetViews>
    <sheetView view="pageBreakPreview" zoomScale="172" zoomScaleNormal="100" zoomScaleSheetLayoutView="172" workbookViewId="0">
      <selection activeCell="C1" sqref="C1:E1"/>
    </sheetView>
  </sheetViews>
  <sheetFormatPr defaultRowHeight="13.2" x14ac:dyDescent="0.25"/>
  <cols>
    <col min="3" max="3" width="5.5546875" bestFit="1" customWidth="1"/>
    <col min="4" max="4" width="21.88671875" customWidth="1"/>
    <col min="5" max="5" width="14.44140625" bestFit="1" customWidth="1"/>
  </cols>
  <sheetData>
    <row r="1" spans="3:5" ht="40.5" customHeight="1" x14ac:dyDescent="0.25">
      <c r="C1" s="199" t="s">
        <v>99</v>
      </c>
      <c r="D1" s="200"/>
      <c r="E1" s="200"/>
    </row>
    <row r="2" spans="3:5" ht="33" customHeight="1" x14ac:dyDescent="0.25">
      <c r="C2" s="199" t="s">
        <v>112</v>
      </c>
      <c r="D2" s="199"/>
      <c r="E2" s="199"/>
    </row>
    <row r="3" spans="3:5" ht="13.8" thickBot="1" x14ac:dyDescent="0.3">
      <c r="C3" s="199" t="s">
        <v>126</v>
      </c>
      <c r="D3" s="199"/>
      <c r="E3" s="199"/>
    </row>
    <row r="4" spans="3:5" x14ac:dyDescent="0.25">
      <c r="C4" s="1" t="s">
        <v>2</v>
      </c>
      <c r="D4" s="2" t="s">
        <v>0</v>
      </c>
      <c r="E4" s="3" t="s">
        <v>3</v>
      </c>
    </row>
    <row r="5" spans="3:5" x14ac:dyDescent="0.25">
      <c r="C5" s="71">
        <v>1</v>
      </c>
      <c r="D5" s="5" t="s">
        <v>144</v>
      </c>
      <c r="E5" s="75">
        <f>('16 BOQ Jalawanan'!H12)/10^6</f>
        <v>0</v>
      </c>
    </row>
    <row r="6" spans="3:5" x14ac:dyDescent="0.25">
      <c r="C6" s="4">
        <v>2</v>
      </c>
      <c r="D6" s="5" t="s">
        <v>145</v>
      </c>
      <c r="E6" s="74">
        <f>('17 BOQ Ghareja'!H12)/10^6</f>
        <v>0</v>
      </c>
    </row>
    <row r="7" spans="3:5" ht="13.8" thickBot="1" x14ac:dyDescent="0.3">
      <c r="C7" s="201" t="s">
        <v>4</v>
      </c>
      <c r="D7" s="202"/>
      <c r="E7" s="74">
        <f>SUM(E5:E6)</f>
        <v>0</v>
      </c>
    </row>
  </sheetData>
  <mergeCells count="4">
    <mergeCell ref="C1:E1"/>
    <mergeCell ref="C2:E2"/>
    <mergeCell ref="C3:E3"/>
    <mergeCell ref="C7:D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K61"/>
  <sheetViews>
    <sheetView view="pageBreakPreview" topLeftCell="A41" zoomScale="140" zoomScaleNormal="100" zoomScaleSheetLayoutView="140" workbookViewId="0">
      <selection activeCell="I9" sqref="I9"/>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'27 BOQ Additional Rehab.'!A1:H1</f>
        <v>EFAP-KPID- CW-14: Repair and Rehabilitation of and Flood Protection Structures, Swat. Swat Irrigation Division-I</v>
      </c>
      <c r="B1" s="212"/>
      <c r="C1" s="212"/>
      <c r="D1" s="212"/>
      <c r="E1" s="212"/>
      <c r="F1" s="212"/>
      <c r="G1" s="212"/>
      <c r="H1" s="212"/>
    </row>
    <row r="2" spans="1:9" ht="23.25" customHeight="1" x14ac:dyDescent="0.25">
      <c r="A2" s="213" t="str">
        <f>'27 BOQ Additional Rehab.'!A2:H2</f>
        <v>1. Rehabilitation  of flood protection works along  right bank of Swat river at  villages Hazara,Kabal District Swat.</v>
      </c>
      <c r="B2" s="213"/>
      <c r="C2" s="213"/>
      <c r="D2" s="213"/>
      <c r="E2" s="213"/>
      <c r="F2" s="213"/>
      <c r="G2" s="213"/>
      <c r="H2" s="213"/>
    </row>
    <row r="3" spans="1:9" ht="17.25" customHeight="1" x14ac:dyDescent="0.25">
      <c r="A3" s="214" t="str">
        <f>'27 BOQ Additional Rehab.'!A3:H3</f>
        <v>Bill No. 27 : Rehabilitation of Existing Structures</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v>100</v>
      </c>
      <c r="F7" s="46">
        <v>2.5</v>
      </c>
      <c r="G7" s="46">
        <v>1</v>
      </c>
      <c r="H7" s="47">
        <f>G7*F7*E7*D7</f>
        <v>250</v>
      </c>
      <c r="I7" s="82"/>
    </row>
    <row r="8" spans="1:9" x14ac:dyDescent="0.25">
      <c r="A8" s="43"/>
      <c r="B8" s="43" t="s">
        <v>41</v>
      </c>
      <c r="C8" s="44" t="s">
        <v>14</v>
      </c>
      <c r="D8" s="44">
        <v>1</v>
      </c>
      <c r="E8" s="48">
        <f>E7</f>
        <v>100</v>
      </c>
      <c r="F8" s="46">
        <v>6</v>
      </c>
      <c r="G8" s="49">
        <f>G7</f>
        <v>1</v>
      </c>
      <c r="H8" s="47">
        <f>G8*F8*E8*D8</f>
        <v>600</v>
      </c>
    </row>
    <row r="9" spans="1:9" x14ac:dyDescent="0.25">
      <c r="A9" s="43"/>
      <c r="B9" s="43" t="s">
        <v>55</v>
      </c>
      <c r="C9" s="44" t="s">
        <v>14</v>
      </c>
      <c r="D9" s="44">
        <v>2</v>
      </c>
      <c r="E9" s="50">
        <v>100</v>
      </c>
      <c r="F9" s="50">
        <v>10</v>
      </c>
      <c r="G9" s="50">
        <v>2</v>
      </c>
      <c r="H9" s="47">
        <f>G9*F9*E9*D9</f>
        <v>4000</v>
      </c>
    </row>
    <row r="10" spans="1:9" x14ac:dyDescent="0.25">
      <c r="A10" s="43"/>
      <c r="B10" s="211" t="s">
        <v>43</v>
      </c>
      <c r="C10" s="211"/>
      <c r="D10" s="211"/>
      <c r="E10" s="211"/>
      <c r="F10" s="211"/>
      <c r="G10" s="211"/>
      <c r="H10" s="51">
        <f>SUM(H7:H9)</f>
        <v>4850</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100</v>
      </c>
      <c r="F12" s="49">
        <f>F8</f>
        <v>6</v>
      </c>
      <c r="G12" s="49">
        <f>G8</f>
        <v>1</v>
      </c>
      <c r="H12" s="47">
        <f>G12*F12*E12*D12</f>
        <v>600</v>
      </c>
    </row>
    <row r="13" spans="1:9" x14ac:dyDescent="0.25">
      <c r="A13" s="43"/>
      <c r="B13" s="211" t="s">
        <v>43</v>
      </c>
      <c r="C13" s="211"/>
      <c r="D13" s="211"/>
      <c r="E13" s="211"/>
      <c r="F13" s="211"/>
      <c r="G13" s="211"/>
      <c r="H13" s="51">
        <f>SUM(H12)</f>
        <v>600</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100</v>
      </c>
      <c r="F15" s="52">
        <f>F7</f>
        <v>2.5</v>
      </c>
      <c r="G15" s="49">
        <f>G7</f>
        <v>1</v>
      </c>
      <c r="H15" s="47">
        <f t="shared" ref="H15:H22" si="0">G15*F15*E15*D15</f>
        <v>250</v>
      </c>
      <c r="I15" s="53"/>
    </row>
    <row r="16" spans="1:9" x14ac:dyDescent="0.25">
      <c r="A16" s="43"/>
      <c r="B16" s="43" t="s">
        <v>57</v>
      </c>
      <c r="C16" s="44" t="s">
        <v>14</v>
      </c>
      <c r="D16" s="44">
        <v>1</v>
      </c>
      <c r="E16" s="48">
        <f t="shared" ref="E16:E22" si="1">$E$7</f>
        <v>100</v>
      </c>
      <c r="F16" s="52">
        <f t="shared" ref="F16:F22" si="2">F15-0.5</f>
        <v>2</v>
      </c>
      <c r="G16" s="54">
        <v>1</v>
      </c>
      <c r="H16" s="47">
        <f t="shared" si="0"/>
        <v>200</v>
      </c>
    </row>
    <row r="17" spans="1:11" x14ac:dyDescent="0.25">
      <c r="A17" s="43"/>
      <c r="B17" s="43" t="s">
        <v>58</v>
      </c>
      <c r="C17" s="44" t="s">
        <v>14</v>
      </c>
      <c r="D17" s="44">
        <v>1</v>
      </c>
      <c r="E17" s="48">
        <f t="shared" si="1"/>
        <v>100</v>
      </c>
      <c r="F17" s="52">
        <f t="shared" si="2"/>
        <v>1.5</v>
      </c>
      <c r="G17" s="54">
        <v>1</v>
      </c>
      <c r="H17" s="47">
        <f t="shared" si="0"/>
        <v>150</v>
      </c>
    </row>
    <row r="18" spans="1:11" x14ac:dyDescent="0.25">
      <c r="A18" s="43"/>
      <c r="B18" s="43" t="s">
        <v>59</v>
      </c>
      <c r="C18" s="44" t="s">
        <v>14</v>
      </c>
      <c r="D18" s="44">
        <v>1</v>
      </c>
      <c r="E18" s="48">
        <f t="shared" si="1"/>
        <v>100</v>
      </c>
      <c r="F18" s="52">
        <f t="shared" si="2"/>
        <v>1</v>
      </c>
      <c r="G18" s="54">
        <v>1</v>
      </c>
      <c r="H18" s="47">
        <f t="shared" si="0"/>
        <v>100</v>
      </c>
    </row>
    <row r="19" spans="1:11" x14ac:dyDescent="0.25">
      <c r="A19" s="43"/>
      <c r="B19" s="43" t="s">
        <v>60</v>
      </c>
      <c r="C19" s="44" t="s">
        <v>14</v>
      </c>
      <c r="D19" s="44">
        <v>1</v>
      </c>
      <c r="E19" s="48">
        <f t="shared" si="1"/>
        <v>100</v>
      </c>
      <c r="F19" s="52">
        <f t="shared" si="2"/>
        <v>0.5</v>
      </c>
      <c r="G19" s="54">
        <v>1</v>
      </c>
      <c r="H19" s="47">
        <f t="shared" si="0"/>
        <v>50</v>
      </c>
      <c r="I19" s="55" t="s">
        <v>61</v>
      </c>
      <c r="J19" s="56">
        <f>SUM(G16:G19)</f>
        <v>4</v>
      </c>
    </row>
    <row r="20" spans="1:11" hidden="1" x14ac:dyDescent="0.25">
      <c r="A20" s="43"/>
      <c r="B20" s="43" t="s">
        <v>62</v>
      </c>
      <c r="C20" s="44" t="s">
        <v>14</v>
      </c>
      <c r="D20" s="44">
        <v>1</v>
      </c>
      <c r="E20" s="48">
        <f t="shared" si="1"/>
        <v>100</v>
      </c>
      <c r="F20" s="52">
        <f t="shared" si="2"/>
        <v>0</v>
      </c>
      <c r="G20" s="54">
        <v>1</v>
      </c>
      <c r="H20" s="47">
        <f t="shared" si="0"/>
        <v>0</v>
      </c>
    </row>
    <row r="21" spans="1:11" hidden="1" x14ac:dyDescent="0.25">
      <c r="A21" s="43"/>
      <c r="B21" s="43" t="s">
        <v>63</v>
      </c>
      <c r="C21" s="44" t="s">
        <v>64</v>
      </c>
      <c r="D21" s="44">
        <v>1</v>
      </c>
      <c r="E21" s="48">
        <f t="shared" si="1"/>
        <v>100</v>
      </c>
      <c r="F21" s="52">
        <f>F20-0.5</f>
        <v>-0.5</v>
      </c>
      <c r="G21" s="54">
        <v>1</v>
      </c>
      <c r="H21" s="47">
        <f t="shared" si="0"/>
        <v>-50</v>
      </c>
    </row>
    <row r="22" spans="1:11" hidden="1" x14ac:dyDescent="0.25">
      <c r="A22" s="43"/>
      <c r="B22" s="43" t="s">
        <v>65</v>
      </c>
      <c r="C22" s="44" t="s">
        <v>66</v>
      </c>
      <c r="D22" s="44">
        <v>1</v>
      </c>
      <c r="E22" s="48">
        <f t="shared" si="1"/>
        <v>100</v>
      </c>
      <c r="F22" s="52">
        <f t="shared" si="2"/>
        <v>-1</v>
      </c>
      <c r="G22" s="54">
        <v>1.5</v>
      </c>
      <c r="H22" s="47">
        <f t="shared" si="0"/>
        <v>-150</v>
      </c>
      <c r="K22" s="56"/>
    </row>
    <row r="23" spans="1:11" x14ac:dyDescent="0.25">
      <c r="A23" s="43"/>
      <c r="B23" s="211" t="s">
        <v>43</v>
      </c>
      <c r="C23" s="211"/>
      <c r="D23" s="211"/>
      <c r="E23" s="211"/>
      <c r="F23" s="211"/>
      <c r="G23" s="211"/>
      <c r="H23" s="51">
        <f>SUM(H15:H19)</f>
        <v>750</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100</v>
      </c>
      <c r="F25" s="21">
        <f>F8</f>
        <v>6</v>
      </c>
      <c r="G25" s="20"/>
      <c r="H25" s="22">
        <f t="shared" ref="H25:H51" si="3">F25*E25*D25</f>
        <v>1200</v>
      </c>
    </row>
    <row r="26" spans="1:11" ht="13.2" customHeight="1" x14ac:dyDescent="0.25">
      <c r="A26" s="42"/>
      <c r="B26" s="8" t="s">
        <v>45</v>
      </c>
      <c r="C26" s="20"/>
      <c r="D26" s="60">
        <f>(F8/3)*2</f>
        <v>4</v>
      </c>
      <c r="E26" s="59">
        <f>$E$7</f>
        <v>100</v>
      </c>
      <c r="F26" s="21">
        <f>G7</f>
        <v>1</v>
      </c>
      <c r="G26" s="20"/>
      <c r="H26" s="22">
        <f t="shared" si="3"/>
        <v>400</v>
      </c>
    </row>
    <row r="27" spans="1:11" ht="13.2" customHeight="1" x14ac:dyDescent="0.25">
      <c r="A27" s="42"/>
      <c r="B27" s="8" t="s">
        <v>46</v>
      </c>
      <c r="C27" s="20"/>
      <c r="D27" s="22">
        <f>(E26/3)*2</f>
        <v>67</v>
      </c>
      <c r="E27" s="21">
        <f>F8</f>
        <v>6</v>
      </c>
      <c r="F27" s="21">
        <f>G7</f>
        <v>1</v>
      </c>
      <c r="G27" s="20"/>
      <c r="H27" s="22">
        <f t="shared" si="3"/>
        <v>402</v>
      </c>
      <c r="I27" s="61"/>
    </row>
    <row r="28" spans="1:11" ht="13.2" customHeight="1" x14ac:dyDescent="0.25">
      <c r="A28" s="42"/>
      <c r="B28" s="57" t="s">
        <v>68</v>
      </c>
      <c r="C28" s="20" t="s">
        <v>20</v>
      </c>
      <c r="D28" s="58">
        <v>2</v>
      </c>
      <c r="E28" s="59">
        <f>E15</f>
        <v>100</v>
      </c>
      <c r="F28" s="21">
        <f>F15</f>
        <v>2.5</v>
      </c>
      <c r="G28" s="20"/>
      <c r="H28" s="22">
        <f t="shared" si="3"/>
        <v>500</v>
      </c>
    </row>
    <row r="29" spans="1:11" ht="13.2" customHeight="1" x14ac:dyDescent="0.25">
      <c r="A29" s="42"/>
      <c r="B29" s="8" t="s">
        <v>69</v>
      </c>
      <c r="C29" s="20"/>
      <c r="D29" s="58">
        <v>2</v>
      </c>
      <c r="E29" s="59">
        <f>E28</f>
        <v>100</v>
      </c>
      <c r="F29" s="21">
        <f>G15</f>
        <v>1</v>
      </c>
      <c r="G29" s="20"/>
      <c r="H29" s="22">
        <f t="shared" si="3"/>
        <v>200</v>
      </c>
    </row>
    <row r="30" spans="1:11" ht="13.2" customHeight="1" x14ac:dyDescent="0.25">
      <c r="A30" s="42"/>
      <c r="B30" s="8" t="s">
        <v>70</v>
      </c>
      <c r="C30" s="20"/>
      <c r="D30" s="22">
        <f>(E29/3)*2</f>
        <v>67</v>
      </c>
      <c r="E30" s="21">
        <f>F15</f>
        <v>2.5</v>
      </c>
      <c r="F30" s="21">
        <f>G15</f>
        <v>1</v>
      </c>
      <c r="G30" s="20"/>
      <c r="H30" s="22">
        <f t="shared" si="3"/>
        <v>168</v>
      </c>
    </row>
    <row r="31" spans="1:11" ht="13.2" customHeight="1" x14ac:dyDescent="0.25">
      <c r="A31" s="42"/>
      <c r="B31" s="62" t="s">
        <v>71</v>
      </c>
      <c r="C31" s="44" t="s">
        <v>20</v>
      </c>
      <c r="D31" s="58">
        <v>2</v>
      </c>
      <c r="E31" s="59">
        <f>E16</f>
        <v>100</v>
      </c>
      <c r="F31" s="21">
        <f>F16</f>
        <v>2</v>
      </c>
      <c r="G31" s="20"/>
      <c r="H31" s="22">
        <f t="shared" si="3"/>
        <v>400</v>
      </c>
    </row>
    <row r="32" spans="1:11" ht="13.2" customHeight="1" x14ac:dyDescent="0.25">
      <c r="A32" s="42"/>
      <c r="B32" s="43" t="s">
        <v>72</v>
      </c>
      <c r="C32" s="44"/>
      <c r="D32" s="58">
        <v>2</v>
      </c>
      <c r="E32" s="63">
        <f>E31</f>
        <v>100</v>
      </c>
      <c r="F32" s="20">
        <f>G16</f>
        <v>1</v>
      </c>
      <c r="G32" s="20"/>
      <c r="H32" s="22">
        <f t="shared" si="3"/>
        <v>200</v>
      </c>
    </row>
    <row r="33" spans="1:8" ht="13.2" customHeight="1" x14ac:dyDescent="0.25">
      <c r="A33" s="42"/>
      <c r="B33" s="43" t="s">
        <v>73</v>
      </c>
      <c r="C33" s="44"/>
      <c r="D33" s="64">
        <f>(E32/3)*2</f>
        <v>67</v>
      </c>
      <c r="E33" s="21">
        <f>F16</f>
        <v>2</v>
      </c>
      <c r="F33" s="20">
        <f>G16</f>
        <v>1</v>
      </c>
      <c r="G33" s="20"/>
      <c r="H33" s="22">
        <f t="shared" si="3"/>
        <v>134</v>
      </c>
    </row>
    <row r="34" spans="1:8" ht="13.2" customHeight="1" x14ac:dyDescent="0.25">
      <c r="A34" s="42"/>
      <c r="B34" s="62" t="s">
        <v>74</v>
      </c>
      <c r="C34" s="44" t="s">
        <v>20</v>
      </c>
      <c r="D34" s="58">
        <v>2</v>
      </c>
      <c r="E34" s="59">
        <f>E17</f>
        <v>100</v>
      </c>
      <c r="F34" s="21">
        <f>F17</f>
        <v>1.5</v>
      </c>
      <c r="G34" s="20"/>
      <c r="H34" s="22">
        <f t="shared" si="3"/>
        <v>300</v>
      </c>
    </row>
    <row r="35" spans="1:8" ht="13.2" customHeight="1" x14ac:dyDescent="0.25">
      <c r="A35" s="42"/>
      <c r="B35" s="43" t="s">
        <v>75</v>
      </c>
      <c r="C35" s="44"/>
      <c r="D35" s="58">
        <v>2</v>
      </c>
      <c r="E35" s="59">
        <f>E34</f>
        <v>100</v>
      </c>
      <c r="F35" s="20">
        <f>G17</f>
        <v>1</v>
      </c>
      <c r="G35" s="20"/>
      <c r="H35" s="22">
        <f t="shared" si="3"/>
        <v>200</v>
      </c>
    </row>
    <row r="36" spans="1:8" ht="13.2" customHeight="1" x14ac:dyDescent="0.25">
      <c r="A36" s="42"/>
      <c r="B36" s="43" t="s">
        <v>76</v>
      </c>
      <c r="C36" s="44"/>
      <c r="D36" s="22">
        <f>(E35/3)*2</f>
        <v>67</v>
      </c>
      <c r="E36" s="21">
        <f>F17</f>
        <v>1.5</v>
      </c>
      <c r="F36" s="20">
        <f>F35</f>
        <v>1</v>
      </c>
      <c r="G36" s="20"/>
      <c r="H36" s="22">
        <f t="shared" si="3"/>
        <v>101</v>
      </c>
    </row>
    <row r="37" spans="1:8" ht="13.2" customHeight="1" x14ac:dyDescent="0.25">
      <c r="A37" s="42"/>
      <c r="B37" s="62" t="s">
        <v>77</v>
      </c>
      <c r="C37" s="44" t="s">
        <v>20</v>
      </c>
      <c r="D37" s="58">
        <v>2</v>
      </c>
      <c r="E37" s="59">
        <f>E18</f>
        <v>100</v>
      </c>
      <c r="F37" s="21">
        <f>F18</f>
        <v>1</v>
      </c>
      <c r="G37" s="20"/>
      <c r="H37" s="22">
        <f t="shared" si="3"/>
        <v>200</v>
      </c>
    </row>
    <row r="38" spans="1:8" ht="13.2" customHeight="1" x14ac:dyDescent="0.25">
      <c r="A38" s="42"/>
      <c r="B38" s="43" t="s">
        <v>78</v>
      </c>
      <c r="C38" s="44"/>
      <c r="D38" s="58">
        <v>2</v>
      </c>
      <c r="E38" s="59">
        <f>E37</f>
        <v>100</v>
      </c>
      <c r="F38" s="20">
        <f>G18</f>
        <v>1</v>
      </c>
      <c r="G38" s="20"/>
      <c r="H38" s="22">
        <f t="shared" si="3"/>
        <v>200</v>
      </c>
    </row>
    <row r="39" spans="1:8" ht="13.2" customHeight="1" x14ac:dyDescent="0.25">
      <c r="A39" s="42"/>
      <c r="B39" s="43" t="s">
        <v>79</v>
      </c>
      <c r="C39" s="44"/>
      <c r="D39" s="22">
        <f>(E38/3)*2</f>
        <v>67</v>
      </c>
      <c r="E39" s="21">
        <f>F18</f>
        <v>1</v>
      </c>
      <c r="F39" s="20">
        <f>F38</f>
        <v>1</v>
      </c>
      <c r="G39" s="20"/>
      <c r="H39" s="22">
        <f t="shared" si="3"/>
        <v>67</v>
      </c>
    </row>
    <row r="40" spans="1:8" ht="13.2" customHeight="1" x14ac:dyDescent="0.25">
      <c r="A40" s="42"/>
      <c r="B40" s="62" t="s">
        <v>80</v>
      </c>
      <c r="C40" s="44" t="s">
        <v>20</v>
      </c>
      <c r="D40" s="58">
        <v>2</v>
      </c>
      <c r="E40" s="59">
        <f>E19</f>
        <v>100</v>
      </c>
      <c r="F40" s="21">
        <f>F19</f>
        <v>0.5</v>
      </c>
      <c r="G40" s="20"/>
      <c r="H40" s="22">
        <f t="shared" si="3"/>
        <v>100</v>
      </c>
    </row>
    <row r="41" spans="1:8" ht="13.2" customHeight="1" x14ac:dyDescent="0.25">
      <c r="A41" s="42"/>
      <c r="B41" s="43" t="s">
        <v>81</v>
      </c>
      <c r="C41" s="44"/>
      <c r="D41" s="58">
        <v>2</v>
      </c>
      <c r="E41" s="59">
        <f>E40</f>
        <v>100</v>
      </c>
      <c r="F41" s="20">
        <f>G19</f>
        <v>1</v>
      </c>
      <c r="G41" s="20"/>
      <c r="H41" s="22">
        <f t="shared" si="3"/>
        <v>200</v>
      </c>
    </row>
    <row r="42" spans="1:8" ht="14.4" customHeight="1" x14ac:dyDescent="0.25">
      <c r="A42" s="42"/>
      <c r="B42" s="43" t="s">
        <v>82</v>
      </c>
      <c r="C42" s="44"/>
      <c r="D42" s="22">
        <f>(E41/3)*2</f>
        <v>67</v>
      </c>
      <c r="E42" s="21">
        <f>F19</f>
        <v>0.5</v>
      </c>
      <c r="F42" s="20">
        <f>F41</f>
        <v>1</v>
      </c>
      <c r="G42" s="20"/>
      <c r="H42" s="22">
        <f t="shared" si="3"/>
        <v>34</v>
      </c>
    </row>
    <row r="43" spans="1:8" ht="15.6" hidden="1" customHeight="1" x14ac:dyDescent="0.25">
      <c r="A43" s="42"/>
      <c r="B43" s="62" t="s">
        <v>83</v>
      </c>
      <c r="C43" s="44" t="s">
        <v>20</v>
      </c>
      <c r="D43" s="58">
        <v>2</v>
      </c>
      <c r="E43" s="59">
        <f>E20</f>
        <v>100</v>
      </c>
      <c r="F43" s="21">
        <f>F20</f>
        <v>0</v>
      </c>
      <c r="G43" s="20"/>
      <c r="H43" s="22">
        <f t="shared" si="3"/>
        <v>0</v>
      </c>
    </row>
    <row r="44" spans="1:8" hidden="1" x14ac:dyDescent="0.25">
      <c r="A44" s="43"/>
      <c r="B44" s="43" t="s">
        <v>84</v>
      </c>
      <c r="C44" s="44"/>
      <c r="D44" s="58">
        <v>2</v>
      </c>
      <c r="E44" s="59">
        <f>E43</f>
        <v>100</v>
      </c>
      <c r="F44" s="20">
        <f>G20</f>
        <v>1</v>
      </c>
      <c r="G44" s="20"/>
      <c r="H44" s="22">
        <f t="shared" si="3"/>
        <v>200</v>
      </c>
    </row>
    <row r="45" spans="1:8" hidden="1" x14ac:dyDescent="0.25">
      <c r="A45" s="43"/>
      <c r="B45" s="43" t="s">
        <v>85</v>
      </c>
      <c r="C45" s="44"/>
      <c r="D45" s="22">
        <f>(E44/3)*2</f>
        <v>67</v>
      </c>
      <c r="E45" s="21">
        <f>F20</f>
        <v>0</v>
      </c>
      <c r="F45" s="20">
        <f>F44</f>
        <v>1</v>
      </c>
      <c r="G45" s="20"/>
      <c r="H45" s="22">
        <f t="shared" si="3"/>
        <v>0</v>
      </c>
    </row>
    <row r="46" spans="1:8" hidden="1" x14ac:dyDescent="0.25">
      <c r="A46" s="43"/>
      <c r="B46" s="62" t="s">
        <v>86</v>
      </c>
      <c r="C46" s="44" t="s">
        <v>20</v>
      </c>
      <c r="D46" s="58">
        <v>2</v>
      </c>
      <c r="E46" s="59">
        <f>E21</f>
        <v>100</v>
      </c>
      <c r="F46" s="21">
        <f>F21</f>
        <v>-0.5</v>
      </c>
      <c r="G46" s="20"/>
      <c r="H46" s="22">
        <f t="shared" si="3"/>
        <v>-100</v>
      </c>
    </row>
    <row r="47" spans="1:8" hidden="1" x14ac:dyDescent="0.25">
      <c r="A47" s="43"/>
      <c r="B47" s="43" t="s">
        <v>87</v>
      </c>
      <c r="C47" s="44"/>
      <c r="D47" s="58">
        <v>2</v>
      </c>
      <c r="E47" s="59">
        <f>E46</f>
        <v>100</v>
      </c>
      <c r="F47" s="20">
        <f>G21</f>
        <v>1</v>
      </c>
      <c r="G47" s="20"/>
      <c r="H47" s="22">
        <f t="shared" si="3"/>
        <v>200</v>
      </c>
    </row>
    <row r="48" spans="1:8" hidden="1" x14ac:dyDescent="0.25">
      <c r="A48" s="43"/>
      <c r="B48" s="43" t="s">
        <v>88</v>
      </c>
      <c r="C48" s="44"/>
      <c r="D48" s="22">
        <f>(E47/3)*2</f>
        <v>67</v>
      </c>
      <c r="E48" s="21">
        <f>F21</f>
        <v>-0.5</v>
      </c>
      <c r="F48" s="20">
        <f>F47</f>
        <v>1</v>
      </c>
      <c r="G48" s="20"/>
      <c r="H48" s="22">
        <f t="shared" si="3"/>
        <v>-34</v>
      </c>
    </row>
    <row r="49" spans="1:9" hidden="1" x14ac:dyDescent="0.25">
      <c r="A49" s="43"/>
      <c r="B49" s="62" t="s">
        <v>89</v>
      </c>
      <c r="C49" s="44" t="s">
        <v>20</v>
      </c>
      <c r="D49" s="58">
        <v>2</v>
      </c>
      <c r="E49" s="59">
        <f>E22</f>
        <v>100</v>
      </c>
      <c r="F49" s="21">
        <f>F22</f>
        <v>-1</v>
      </c>
      <c r="G49" s="20"/>
      <c r="H49" s="22">
        <f t="shared" si="3"/>
        <v>-200</v>
      </c>
    </row>
    <row r="50" spans="1:9" hidden="1" x14ac:dyDescent="0.25">
      <c r="A50" s="43"/>
      <c r="B50" s="43" t="s">
        <v>90</v>
      </c>
      <c r="C50" s="44"/>
      <c r="D50" s="58">
        <v>2</v>
      </c>
      <c r="E50" s="59">
        <f>E49</f>
        <v>100</v>
      </c>
      <c r="F50" s="20">
        <f>G22</f>
        <v>1.5</v>
      </c>
      <c r="G50" s="20"/>
      <c r="H50" s="22">
        <f t="shared" si="3"/>
        <v>300</v>
      </c>
    </row>
    <row r="51" spans="1:9" hidden="1" x14ac:dyDescent="0.25">
      <c r="A51" s="43"/>
      <c r="B51" s="43" t="s">
        <v>91</v>
      </c>
      <c r="C51" s="44"/>
      <c r="D51" s="22">
        <f>(E50/3)*2</f>
        <v>67</v>
      </c>
      <c r="E51" s="21">
        <f>F22</f>
        <v>-1</v>
      </c>
      <c r="F51" s="20">
        <f>F50</f>
        <v>1.5</v>
      </c>
      <c r="G51" s="20"/>
      <c r="H51" s="22">
        <f t="shared" si="3"/>
        <v>-101</v>
      </c>
    </row>
    <row r="52" spans="1:9" x14ac:dyDescent="0.25">
      <c r="A52" s="43"/>
      <c r="B52" s="211" t="s">
        <v>43</v>
      </c>
      <c r="C52" s="211"/>
      <c r="D52" s="211"/>
      <c r="E52" s="211"/>
      <c r="F52" s="211"/>
      <c r="G52" s="211"/>
      <c r="H52" s="51">
        <f>SUM(H25:H42)</f>
        <v>5006</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100</v>
      </c>
      <c r="F54" s="43">
        <v>1</v>
      </c>
      <c r="G54" s="43">
        <v>0.1</v>
      </c>
      <c r="H54" s="47">
        <f>G54*F54*E54*D54</f>
        <v>10</v>
      </c>
    </row>
    <row r="55" spans="1:9" x14ac:dyDescent="0.25">
      <c r="A55" s="43"/>
      <c r="B55" s="211" t="s">
        <v>43</v>
      </c>
      <c r="C55" s="211"/>
      <c r="D55" s="211"/>
      <c r="E55" s="211"/>
      <c r="F55" s="211"/>
      <c r="G55" s="211"/>
      <c r="H55" s="51">
        <f>SUM(H54)</f>
        <v>10</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100</v>
      </c>
      <c r="F57" s="43"/>
      <c r="G57" s="43"/>
      <c r="H57" s="47">
        <f>H10*0.6</f>
        <v>2910</v>
      </c>
    </row>
    <row r="58" spans="1:9" x14ac:dyDescent="0.25">
      <c r="A58" s="43"/>
      <c r="B58" s="211" t="s">
        <v>43</v>
      </c>
      <c r="C58" s="211"/>
      <c r="D58" s="211"/>
      <c r="E58" s="211"/>
      <c r="F58" s="211"/>
      <c r="G58" s="211"/>
      <c r="H58" s="51">
        <f>SUM(H57)</f>
        <v>2910</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100</v>
      </c>
      <c r="F60" s="69">
        <f>J19</f>
        <v>4</v>
      </c>
      <c r="G60" s="69">
        <v>0</v>
      </c>
      <c r="H60" s="47">
        <f>G60*F60*E60*D60</f>
        <v>0</v>
      </c>
      <c r="I60">
        <f>F60*G60</f>
        <v>0</v>
      </c>
    </row>
    <row r="61" spans="1:9" x14ac:dyDescent="0.25">
      <c r="A61" s="43"/>
      <c r="B61" s="211" t="s">
        <v>43</v>
      </c>
      <c r="C61" s="211"/>
      <c r="D61" s="211"/>
      <c r="E61" s="211"/>
      <c r="F61" s="211"/>
      <c r="G61" s="211"/>
      <c r="H61" s="51">
        <f>SUM(H60)</f>
        <v>0</v>
      </c>
      <c r="I61">
        <v>22.03</v>
      </c>
    </row>
  </sheetData>
  <mergeCells count="23">
    <mergeCell ref="B59:H59"/>
    <mergeCell ref="B61:G61"/>
    <mergeCell ref="B24:H24"/>
    <mergeCell ref="B52:G52"/>
    <mergeCell ref="B53:H53"/>
    <mergeCell ref="B55:G55"/>
    <mergeCell ref="B56:H56"/>
    <mergeCell ref="B58:G58"/>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39">
    <tabColor theme="9" tint="0.59999389629810485"/>
  </sheetPr>
  <dimension ref="A1:K61"/>
  <sheetViews>
    <sheetView view="pageBreakPreview" topLeftCell="A52" zoomScale="140" zoomScaleNormal="100" zoomScaleSheetLayoutView="140" workbookViewId="0">
      <selection activeCell="H63" sqref="H63"/>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'16 BOQ Jalawanan'!A1:H1</f>
        <v>EFAP-KPID- CW-14: Repair and Rehabilitation of and Flood Protection Structures, Swat. Swat Irrigation Division-I</v>
      </c>
      <c r="B1" s="212"/>
      <c r="C1" s="212"/>
      <c r="D1" s="212"/>
      <c r="E1" s="212"/>
      <c r="F1" s="212"/>
      <c r="G1" s="212"/>
      <c r="H1" s="212"/>
    </row>
    <row r="2" spans="1:9" ht="23.25" customHeight="1" x14ac:dyDescent="0.25">
      <c r="A2" s="213" t="str">
        <f>'16 BOQ Jalawanan'!A2:H2</f>
        <v>1. Rehabilitation  of flood protection works along  right bank of Swat river at  villages ,Jalawanan,Ghareja, District Swat.</v>
      </c>
      <c r="B2" s="213"/>
      <c r="C2" s="213"/>
      <c r="D2" s="213"/>
      <c r="E2" s="213"/>
      <c r="F2" s="213"/>
      <c r="G2" s="213"/>
      <c r="H2" s="213"/>
    </row>
    <row r="3" spans="1:9" ht="17.25" customHeight="1" x14ac:dyDescent="0.25">
      <c r="A3" s="214" t="str">
        <f>'16 BOQ Jalawanan'!A3:H3</f>
        <v>Bill No. 16 :  Rehabilitation of  Flood Protection Structure at  village Jalawanan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Swat-I'!$J$24</f>
        <v>358.59</v>
      </c>
      <c r="F7" s="46">
        <f>'[17]Table Swat-I'!$E$63</f>
        <v>3.8</v>
      </c>
      <c r="G7" s="46">
        <f>'[17]Table Swat-I'!$G$63</f>
        <v>1.5</v>
      </c>
      <c r="H7" s="47">
        <f>G7*F7*E7*D7</f>
        <v>2043.96</v>
      </c>
    </row>
    <row r="8" spans="1:9" x14ac:dyDescent="0.25">
      <c r="A8" s="43"/>
      <c r="B8" s="43" t="s">
        <v>41</v>
      </c>
      <c r="C8" s="44" t="s">
        <v>14</v>
      </c>
      <c r="D8" s="44">
        <v>1</v>
      </c>
      <c r="E8" s="48">
        <f>E7</f>
        <v>358.59</v>
      </c>
      <c r="F8" s="46">
        <f>'[17]Table Swat-I'!$F$63</f>
        <v>6</v>
      </c>
      <c r="G8" s="49">
        <f>G7</f>
        <v>1.5</v>
      </c>
      <c r="H8" s="47">
        <f>G8*F8*E8*D8</f>
        <v>3227.31</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14871.27</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358.59</v>
      </c>
      <c r="F12" s="49">
        <f>F8</f>
        <v>6</v>
      </c>
      <c r="G12" s="49">
        <f>G8</f>
        <v>1.5</v>
      </c>
      <c r="H12" s="47">
        <f>G12*F12*E12*D12</f>
        <v>3227.31</v>
      </c>
    </row>
    <row r="13" spans="1:9" x14ac:dyDescent="0.25">
      <c r="A13" s="43"/>
      <c r="B13" s="211" t="s">
        <v>43</v>
      </c>
      <c r="C13" s="211"/>
      <c r="D13" s="211"/>
      <c r="E13" s="211"/>
      <c r="F13" s="211"/>
      <c r="G13" s="211"/>
      <c r="H13" s="51">
        <f>SUM(H12)</f>
        <v>3227.31</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358.59</v>
      </c>
      <c r="F15" s="52">
        <f>F7</f>
        <v>3.8</v>
      </c>
      <c r="G15" s="49">
        <f>G7</f>
        <v>1.5</v>
      </c>
      <c r="H15" s="47">
        <f t="shared" ref="H15:H22" si="0">G15*F15*E15*D15</f>
        <v>2043.96</v>
      </c>
      <c r="I15" s="53"/>
    </row>
    <row r="16" spans="1:9" x14ac:dyDescent="0.25">
      <c r="A16" s="43"/>
      <c r="B16" s="43" t="s">
        <v>57</v>
      </c>
      <c r="C16" s="44" t="s">
        <v>14</v>
      </c>
      <c r="D16" s="44">
        <v>1</v>
      </c>
      <c r="E16" s="48">
        <f t="shared" ref="E16:E22" si="1">$E$7</f>
        <v>358.59</v>
      </c>
      <c r="F16" s="52">
        <f t="shared" ref="F16:F22" si="2">F15-0.5</f>
        <v>3.3</v>
      </c>
      <c r="G16" s="54">
        <v>1</v>
      </c>
      <c r="H16" s="47">
        <f t="shared" si="0"/>
        <v>1183.3499999999999</v>
      </c>
    </row>
    <row r="17" spans="1:11" x14ac:dyDescent="0.25">
      <c r="A17" s="43"/>
      <c r="B17" s="43" t="s">
        <v>58</v>
      </c>
      <c r="C17" s="44" t="s">
        <v>14</v>
      </c>
      <c r="D17" s="44">
        <v>1</v>
      </c>
      <c r="E17" s="48">
        <f t="shared" si="1"/>
        <v>358.59</v>
      </c>
      <c r="F17" s="52">
        <f t="shared" si="2"/>
        <v>2.8</v>
      </c>
      <c r="G17" s="54">
        <v>1</v>
      </c>
      <c r="H17" s="47">
        <f t="shared" si="0"/>
        <v>1004.05</v>
      </c>
    </row>
    <row r="18" spans="1:11" x14ac:dyDescent="0.25">
      <c r="A18" s="43"/>
      <c r="B18" s="43" t="s">
        <v>59</v>
      </c>
      <c r="C18" s="44" t="s">
        <v>14</v>
      </c>
      <c r="D18" s="44">
        <v>1</v>
      </c>
      <c r="E18" s="48">
        <f t="shared" si="1"/>
        <v>358.59</v>
      </c>
      <c r="F18" s="52">
        <f t="shared" si="2"/>
        <v>2.2999999999999998</v>
      </c>
      <c r="G18" s="54">
        <v>1</v>
      </c>
      <c r="H18" s="47">
        <f t="shared" si="0"/>
        <v>824.76</v>
      </c>
    </row>
    <row r="19" spans="1:11" x14ac:dyDescent="0.25">
      <c r="A19" s="43"/>
      <c r="B19" s="43" t="s">
        <v>60</v>
      </c>
      <c r="C19" s="44" t="s">
        <v>14</v>
      </c>
      <c r="D19" s="44">
        <v>1</v>
      </c>
      <c r="E19" s="48">
        <f t="shared" si="1"/>
        <v>358.59</v>
      </c>
      <c r="F19" s="52">
        <f t="shared" si="2"/>
        <v>1.8</v>
      </c>
      <c r="G19" s="54">
        <v>1</v>
      </c>
      <c r="H19" s="47">
        <f t="shared" si="0"/>
        <v>645.46</v>
      </c>
      <c r="I19" s="55" t="s">
        <v>61</v>
      </c>
      <c r="J19" s="56">
        <f>SUM(G16:G21)</f>
        <v>5.5</v>
      </c>
    </row>
    <row r="20" spans="1:11" x14ac:dyDescent="0.25">
      <c r="A20" s="43"/>
      <c r="B20" s="43" t="s">
        <v>62</v>
      </c>
      <c r="C20" s="44" t="s">
        <v>14</v>
      </c>
      <c r="D20" s="44">
        <v>1</v>
      </c>
      <c r="E20" s="48">
        <f t="shared" si="1"/>
        <v>358.59</v>
      </c>
      <c r="F20" s="52">
        <f t="shared" si="2"/>
        <v>1.3</v>
      </c>
      <c r="G20" s="54">
        <v>1</v>
      </c>
      <c r="H20" s="47">
        <f t="shared" si="0"/>
        <v>466.17</v>
      </c>
    </row>
    <row r="21" spans="1:11" x14ac:dyDescent="0.25">
      <c r="A21" s="43"/>
      <c r="B21" s="43" t="s">
        <v>63</v>
      </c>
      <c r="C21" s="44" t="s">
        <v>64</v>
      </c>
      <c r="D21" s="44">
        <v>1</v>
      </c>
      <c r="E21" s="48">
        <f t="shared" si="1"/>
        <v>358.59</v>
      </c>
      <c r="F21" s="52">
        <f>F20-0.5</f>
        <v>0.8</v>
      </c>
      <c r="G21" s="54">
        <v>0.5</v>
      </c>
      <c r="H21" s="47">
        <f t="shared" si="0"/>
        <v>143.44</v>
      </c>
    </row>
    <row r="22" spans="1:11" hidden="1" x14ac:dyDescent="0.25">
      <c r="A22" s="43"/>
      <c r="B22" s="43" t="s">
        <v>65</v>
      </c>
      <c r="C22" s="44" t="s">
        <v>66</v>
      </c>
      <c r="D22" s="44">
        <v>1</v>
      </c>
      <c r="E22" s="48">
        <f t="shared" si="1"/>
        <v>358.59</v>
      </c>
      <c r="F22" s="52">
        <f t="shared" si="2"/>
        <v>0.3</v>
      </c>
      <c r="G22" s="54">
        <v>1.5</v>
      </c>
      <c r="H22" s="47">
        <f t="shared" si="0"/>
        <v>161.37</v>
      </c>
      <c r="K22" s="56"/>
    </row>
    <row r="23" spans="1:11" x14ac:dyDescent="0.25">
      <c r="A23" s="43"/>
      <c r="B23" s="211" t="s">
        <v>43</v>
      </c>
      <c r="C23" s="211"/>
      <c r="D23" s="211"/>
      <c r="E23" s="211"/>
      <c r="F23" s="211"/>
      <c r="G23" s="211"/>
      <c r="H23" s="51">
        <f>SUM(H15:H21)</f>
        <v>6311.19</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358.59</v>
      </c>
      <c r="F25" s="21">
        <f>F8</f>
        <v>6</v>
      </c>
      <c r="G25" s="20"/>
      <c r="H25" s="22">
        <f t="shared" ref="H25:H51" si="3">F25*E25*D25</f>
        <v>4303</v>
      </c>
    </row>
    <row r="26" spans="1:11" ht="13.2" customHeight="1" x14ac:dyDescent="0.25">
      <c r="A26" s="42"/>
      <c r="B26" s="8" t="s">
        <v>45</v>
      </c>
      <c r="C26" s="20"/>
      <c r="D26" s="60">
        <f>(F8/3)*2</f>
        <v>4</v>
      </c>
      <c r="E26" s="59">
        <f>$E$7</f>
        <v>358.59</v>
      </c>
      <c r="F26" s="21">
        <f>G7</f>
        <v>1.5</v>
      </c>
      <c r="G26" s="20"/>
      <c r="H26" s="22">
        <f t="shared" si="3"/>
        <v>2152</v>
      </c>
    </row>
    <row r="27" spans="1:11" ht="13.2" customHeight="1" x14ac:dyDescent="0.25">
      <c r="A27" s="42"/>
      <c r="B27" s="8" t="s">
        <v>46</v>
      </c>
      <c r="C27" s="20"/>
      <c r="D27" s="22">
        <f>(E26/3)*2</f>
        <v>239</v>
      </c>
      <c r="E27" s="21">
        <f>F8</f>
        <v>6</v>
      </c>
      <c r="F27" s="21">
        <f>G7</f>
        <v>1.5</v>
      </c>
      <c r="G27" s="20"/>
      <c r="H27" s="22">
        <f t="shared" si="3"/>
        <v>2151</v>
      </c>
      <c r="I27" s="61"/>
    </row>
    <row r="28" spans="1:11" ht="13.2" customHeight="1" x14ac:dyDescent="0.25">
      <c r="A28" s="42"/>
      <c r="B28" s="57" t="s">
        <v>68</v>
      </c>
      <c r="C28" s="20" t="s">
        <v>20</v>
      </c>
      <c r="D28" s="58">
        <v>2</v>
      </c>
      <c r="E28" s="59">
        <f>E15</f>
        <v>358.59</v>
      </c>
      <c r="F28" s="21">
        <f>F15</f>
        <v>3.8</v>
      </c>
      <c r="G28" s="20"/>
      <c r="H28" s="22">
        <f t="shared" si="3"/>
        <v>2725</v>
      </c>
    </row>
    <row r="29" spans="1:11" ht="13.2" customHeight="1" x14ac:dyDescent="0.25">
      <c r="A29" s="42"/>
      <c r="B29" s="8" t="s">
        <v>69</v>
      </c>
      <c r="C29" s="20"/>
      <c r="D29" s="58">
        <v>2</v>
      </c>
      <c r="E29" s="59">
        <f>E28</f>
        <v>358.59</v>
      </c>
      <c r="F29" s="21">
        <f>G15</f>
        <v>1.5</v>
      </c>
      <c r="G29" s="20"/>
      <c r="H29" s="22">
        <f t="shared" si="3"/>
        <v>1076</v>
      </c>
    </row>
    <row r="30" spans="1:11" ht="13.2" customHeight="1" x14ac:dyDescent="0.25">
      <c r="A30" s="42"/>
      <c r="B30" s="8" t="s">
        <v>70</v>
      </c>
      <c r="C30" s="20"/>
      <c r="D30" s="22">
        <f>(E29/3)*2</f>
        <v>239</v>
      </c>
      <c r="E30" s="21">
        <f>F15</f>
        <v>3.8</v>
      </c>
      <c r="F30" s="21">
        <f>G15</f>
        <v>1.5</v>
      </c>
      <c r="G30" s="20"/>
      <c r="H30" s="22">
        <f t="shared" si="3"/>
        <v>1362</v>
      </c>
    </row>
    <row r="31" spans="1:11" ht="13.2" customHeight="1" x14ac:dyDescent="0.25">
      <c r="A31" s="42"/>
      <c r="B31" s="62" t="s">
        <v>71</v>
      </c>
      <c r="C31" s="44" t="s">
        <v>20</v>
      </c>
      <c r="D31" s="58">
        <v>2</v>
      </c>
      <c r="E31" s="59">
        <f>E16</f>
        <v>358.59</v>
      </c>
      <c r="F31" s="21">
        <f>F16</f>
        <v>3.3</v>
      </c>
      <c r="G31" s="20"/>
      <c r="H31" s="22">
        <f t="shared" si="3"/>
        <v>2367</v>
      </c>
    </row>
    <row r="32" spans="1:11" ht="13.2" customHeight="1" x14ac:dyDescent="0.25">
      <c r="A32" s="42"/>
      <c r="B32" s="43" t="s">
        <v>72</v>
      </c>
      <c r="C32" s="44"/>
      <c r="D32" s="58">
        <v>2</v>
      </c>
      <c r="E32" s="63">
        <f>E31</f>
        <v>358.59</v>
      </c>
      <c r="F32" s="20">
        <f>G16</f>
        <v>1</v>
      </c>
      <c r="G32" s="20"/>
      <c r="H32" s="22">
        <f t="shared" si="3"/>
        <v>717</v>
      </c>
    </row>
    <row r="33" spans="1:8" ht="13.2" customHeight="1" x14ac:dyDescent="0.25">
      <c r="A33" s="42"/>
      <c r="B33" s="43" t="s">
        <v>73</v>
      </c>
      <c r="C33" s="44"/>
      <c r="D33" s="64">
        <f>(E32/3)*2</f>
        <v>239</v>
      </c>
      <c r="E33" s="21">
        <f>F16</f>
        <v>3.3</v>
      </c>
      <c r="F33" s="20">
        <f>G16</f>
        <v>1</v>
      </c>
      <c r="G33" s="20"/>
      <c r="H33" s="22">
        <f t="shared" si="3"/>
        <v>789</v>
      </c>
    </row>
    <row r="34" spans="1:8" ht="13.2" customHeight="1" x14ac:dyDescent="0.25">
      <c r="A34" s="42"/>
      <c r="B34" s="62" t="s">
        <v>74</v>
      </c>
      <c r="C34" s="44" t="s">
        <v>20</v>
      </c>
      <c r="D34" s="58">
        <v>2</v>
      </c>
      <c r="E34" s="59">
        <f>E17</f>
        <v>358.59</v>
      </c>
      <c r="F34" s="21">
        <f>F17</f>
        <v>2.8</v>
      </c>
      <c r="G34" s="20"/>
      <c r="H34" s="22">
        <f t="shared" si="3"/>
        <v>2008</v>
      </c>
    </row>
    <row r="35" spans="1:8" ht="13.2" customHeight="1" x14ac:dyDescent="0.25">
      <c r="A35" s="42"/>
      <c r="B35" s="43" t="s">
        <v>75</v>
      </c>
      <c r="C35" s="44"/>
      <c r="D35" s="58">
        <v>2</v>
      </c>
      <c r="E35" s="59">
        <f>E34</f>
        <v>358.59</v>
      </c>
      <c r="F35" s="20">
        <f>G17</f>
        <v>1</v>
      </c>
      <c r="G35" s="20"/>
      <c r="H35" s="22">
        <f t="shared" si="3"/>
        <v>717</v>
      </c>
    </row>
    <row r="36" spans="1:8" ht="13.2" customHeight="1" x14ac:dyDescent="0.25">
      <c r="A36" s="42"/>
      <c r="B36" s="43" t="s">
        <v>76</v>
      </c>
      <c r="C36" s="44"/>
      <c r="D36" s="22">
        <f>(E35/3)*2</f>
        <v>239</v>
      </c>
      <c r="E36" s="21">
        <f>F17</f>
        <v>2.8</v>
      </c>
      <c r="F36" s="20">
        <f>F35</f>
        <v>1</v>
      </c>
      <c r="G36" s="20"/>
      <c r="H36" s="22">
        <f t="shared" si="3"/>
        <v>669</v>
      </c>
    </row>
    <row r="37" spans="1:8" ht="13.2" customHeight="1" x14ac:dyDescent="0.25">
      <c r="A37" s="42"/>
      <c r="B37" s="62" t="s">
        <v>77</v>
      </c>
      <c r="C37" s="44" t="s">
        <v>20</v>
      </c>
      <c r="D37" s="58">
        <v>2</v>
      </c>
      <c r="E37" s="59">
        <f>E18</f>
        <v>358.59</v>
      </c>
      <c r="F37" s="21">
        <f>F18</f>
        <v>2.2999999999999998</v>
      </c>
      <c r="G37" s="20"/>
      <c r="H37" s="22">
        <f t="shared" si="3"/>
        <v>1650</v>
      </c>
    </row>
    <row r="38" spans="1:8" ht="13.2" customHeight="1" x14ac:dyDescent="0.25">
      <c r="A38" s="42"/>
      <c r="B38" s="43" t="s">
        <v>78</v>
      </c>
      <c r="C38" s="44"/>
      <c r="D38" s="58">
        <v>2</v>
      </c>
      <c r="E38" s="59">
        <f>E37</f>
        <v>358.59</v>
      </c>
      <c r="F38" s="20">
        <f>G18</f>
        <v>1</v>
      </c>
      <c r="G38" s="20"/>
      <c r="H38" s="22">
        <f t="shared" si="3"/>
        <v>717</v>
      </c>
    </row>
    <row r="39" spans="1:8" ht="13.2" customHeight="1" x14ac:dyDescent="0.25">
      <c r="A39" s="42"/>
      <c r="B39" s="43" t="s">
        <v>79</v>
      </c>
      <c r="C39" s="44"/>
      <c r="D39" s="22">
        <f>(E38/3)*2</f>
        <v>239</v>
      </c>
      <c r="E39" s="21">
        <f>F18</f>
        <v>2.2999999999999998</v>
      </c>
      <c r="F39" s="20">
        <f>F38</f>
        <v>1</v>
      </c>
      <c r="G39" s="20"/>
      <c r="H39" s="22">
        <f t="shared" si="3"/>
        <v>550</v>
      </c>
    </row>
    <row r="40" spans="1:8" ht="13.2" customHeight="1" x14ac:dyDescent="0.25">
      <c r="A40" s="42"/>
      <c r="B40" s="62" t="s">
        <v>80</v>
      </c>
      <c r="C40" s="44" t="s">
        <v>20</v>
      </c>
      <c r="D40" s="58">
        <v>2</v>
      </c>
      <c r="E40" s="59">
        <f>E19</f>
        <v>358.59</v>
      </c>
      <c r="F40" s="21">
        <f>F19</f>
        <v>1.8</v>
      </c>
      <c r="G40" s="20"/>
      <c r="H40" s="22">
        <f t="shared" si="3"/>
        <v>1291</v>
      </c>
    </row>
    <row r="41" spans="1:8" ht="13.2" customHeight="1" x14ac:dyDescent="0.25">
      <c r="A41" s="42"/>
      <c r="B41" s="43" t="s">
        <v>81</v>
      </c>
      <c r="C41" s="44"/>
      <c r="D41" s="58">
        <v>2</v>
      </c>
      <c r="E41" s="59">
        <f>E40</f>
        <v>358.59</v>
      </c>
      <c r="F41" s="20">
        <f>G19</f>
        <v>1</v>
      </c>
      <c r="G41" s="20"/>
      <c r="H41" s="22">
        <f t="shared" si="3"/>
        <v>717</v>
      </c>
    </row>
    <row r="42" spans="1:8" ht="14.4" customHeight="1" x14ac:dyDescent="0.25">
      <c r="A42" s="42"/>
      <c r="B42" s="43" t="s">
        <v>82</v>
      </c>
      <c r="C42" s="44"/>
      <c r="D42" s="22">
        <f>(E41/3)*2</f>
        <v>239</v>
      </c>
      <c r="E42" s="21">
        <f>F19</f>
        <v>1.8</v>
      </c>
      <c r="F42" s="20">
        <f>F41</f>
        <v>1</v>
      </c>
      <c r="G42" s="20"/>
      <c r="H42" s="22">
        <f t="shared" si="3"/>
        <v>430</v>
      </c>
    </row>
    <row r="43" spans="1:8" ht="15.6" customHeight="1" x14ac:dyDescent="0.25">
      <c r="A43" s="42"/>
      <c r="B43" s="62" t="s">
        <v>83</v>
      </c>
      <c r="C43" s="44" t="s">
        <v>20</v>
      </c>
      <c r="D43" s="58">
        <v>2</v>
      </c>
      <c r="E43" s="59">
        <f>E20</f>
        <v>358.59</v>
      </c>
      <c r="F43" s="21">
        <f>F20</f>
        <v>1.3</v>
      </c>
      <c r="G43" s="20"/>
      <c r="H43" s="22">
        <f t="shared" si="3"/>
        <v>932</v>
      </c>
    </row>
    <row r="44" spans="1:8" x14ac:dyDescent="0.25">
      <c r="A44" s="43"/>
      <c r="B44" s="43" t="s">
        <v>84</v>
      </c>
      <c r="C44" s="44"/>
      <c r="D44" s="58">
        <v>2</v>
      </c>
      <c r="E44" s="59">
        <f>E43</f>
        <v>358.59</v>
      </c>
      <c r="F44" s="20">
        <f>G20</f>
        <v>1</v>
      </c>
      <c r="G44" s="20"/>
      <c r="H44" s="22">
        <f t="shared" si="3"/>
        <v>717</v>
      </c>
    </row>
    <row r="45" spans="1:8" x14ac:dyDescent="0.25">
      <c r="A45" s="43"/>
      <c r="B45" s="43" t="s">
        <v>85</v>
      </c>
      <c r="C45" s="44"/>
      <c r="D45" s="22">
        <f>(E44/3)*2</f>
        <v>239</v>
      </c>
      <c r="E45" s="21">
        <f>F20</f>
        <v>1.3</v>
      </c>
      <c r="F45" s="20">
        <f>F44</f>
        <v>1</v>
      </c>
      <c r="G45" s="20"/>
      <c r="H45" s="22">
        <f t="shared" si="3"/>
        <v>311</v>
      </c>
    </row>
    <row r="46" spans="1:8" x14ac:dyDescent="0.25">
      <c r="A46" s="43"/>
      <c r="B46" s="62" t="s">
        <v>86</v>
      </c>
      <c r="C46" s="44" t="s">
        <v>20</v>
      </c>
      <c r="D46" s="58">
        <v>2</v>
      </c>
      <c r="E46" s="59">
        <f>E21</f>
        <v>358.59</v>
      </c>
      <c r="F46" s="21">
        <f>F21</f>
        <v>0.8</v>
      </c>
      <c r="G46" s="20"/>
      <c r="H46" s="22">
        <f t="shared" si="3"/>
        <v>574</v>
      </c>
    </row>
    <row r="47" spans="1:8" x14ac:dyDescent="0.25">
      <c r="A47" s="43"/>
      <c r="B47" s="43" t="s">
        <v>87</v>
      </c>
      <c r="C47" s="44"/>
      <c r="D47" s="58">
        <v>2</v>
      </c>
      <c r="E47" s="59">
        <f>E46</f>
        <v>358.59</v>
      </c>
      <c r="F47" s="20">
        <f>G21</f>
        <v>0.5</v>
      </c>
      <c r="G47" s="20"/>
      <c r="H47" s="22">
        <f t="shared" si="3"/>
        <v>359</v>
      </c>
    </row>
    <row r="48" spans="1:8" x14ac:dyDescent="0.25">
      <c r="A48" s="43"/>
      <c r="B48" s="43" t="s">
        <v>88</v>
      </c>
      <c r="C48" s="44"/>
      <c r="D48" s="22">
        <f>(E47/3)*2</f>
        <v>239</v>
      </c>
      <c r="E48" s="21">
        <f>F21</f>
        <v>0.8</v>
      </c>
      <c r="F48" s="20">
        <f>F47</f>
        <v>0.5</v>
      </c>
      <c r="G48" s="20"/>
      <c r="H48" s="22">
        <f t="shared" si="3"/>
        <v>96</v>
      </c>
    </row>
    <row r="49" spans="1:9" hidden="1" x14ac:dyDescent="0.25">
      <c r="A49" s="43"/>
      <c r="B49" s="62" t="s">
        <v>89</v>
      </c>
      <c r="C49" s="44" t="s">
        <v>20</v>
      </c>
      <c r="D49" s="58">
        <v>2</v>
      </c>
      <c r="E49" s="59">
        <f>E22</f>
        <v>358.59</v>
      </c>
      <c r="F49" s="21">
        <f>F22</f>
        <v>0.3</v>
      </c>
      <c r="G49" s="20"/>
      <c r="H49" s="22">
        <f t="shared" si="3"/>
        <v>215</v>
      </c>
    </row>
    <row r="50" spans="1:9" hidden="1" x14ac:dyDescent="0.25">
      <c r="A50" s="43"/>
      <c r="B50" s="43" t="s">
        <v>90</v>
      </c>
      <c r="C50" s="44"/>
      <c r="D50" s="58">
        <v>2</v>
      </c>
      <c r="E50" s="59">
        <f>E49</f>
        <v>358.59</v>
      </c>
      <c r="F50" s="20">
        <f>G22</f>
        <v>1.5</v>
      </c>
      <c r="G50" s="20"/>
      <c r="H50" s="22">
        <f t="shared" si="3"/>
        <v>1076</v>
      </c>
    </row>
    <row r="51" spans="1:9" hidden="1" x14ac:dyDescent="0.25">
      <c r="A51" s="43"/>
      <c r="B51" s="43" t="s">
        <v>91</v>
      </c>
      <c r="C51" s="44"/>
      <c r="D51" s="22">
        <f>(E50/3)*2</f>
        <v>239</v>
      </c>
      <c r="E51" s="21">
        <f>F22</f>
        <v>0.3</v>
      </c>
      <c r="F51" s="20">
        <f>F50</f>
        <v>1.5</v>
      </c>
      <c r="G51" s="20"/>
      <c r="H51" s="22">
        <f t="shared" si="3"/>
        <v>108</v>
      </c>
    </row>
    <row r="52" spans="1:9" x14ac:dyDescent="0.25">
      <c r="A52" s="43"/>
      <c r="B52" s="211" t="s">
        <v>43</v>
      </c>
      <c r="C52" s="211"/>
      <c r="D52" s="211"/>
      <c r="E52" s="211"/>
      <c r="F52" s="211"/>
      <c r="G52" s="211"/>
      <c r="H52" s="51">
        <f>SUM(H25:H48)</f>
        <v>29380</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358.59</v>
      </c>
      <c r="F54" s="43">
        <v>1</v>
      </c>
      <c r="G54" s="43">
        <v>0.1</v>
      </c>
      <c r="H54" s="47">
        <f>G54*F54*E54*D54</f>
        <v>35.86</v>
      </c>
    </row>
    <row r="55" spans="1:9" x14ac:dyDescent="0.25">
      <c r="A55" s="43"/>
      <c r="B55" s="211" t="s">
        <v>43</v>
      </c>
      <c r="C55" s="211"/>
      <c r="D55" s="211"/>
      <c r="E55" s="211"/>
      <c r="F55" s="211"/>
      <c r="G55" s="211"/>
      <c r="H55" s="51">
        <f>SUM(H54)</f>
        <v>35.86</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358.59</v>
      </c>
      <c r="F57" s="43"/>
      <c r="G57" s="43"/>
      <c r="H57" s="47">
        <f>H10*0.6</f>
        <v>8922.76</v>
      </c>
    </row>
    <row r="58" spans="1:9" x14ac:dyDescent="0.25">
      <c r="A58" s="43"/>
      <c r="B58" s="211" t="s">
        <v>43</v>
      </c>
      <c r="C58" s="211"/>
      <c r="D58" s="211"/>
      <c r="E58" s="211"/>
      <c r="F58" s="211"/>
      <c r="G58" s="211"/>
      <c r="H58" s="51">
        <f>SUM(H57)</f>
        <v>8922.76</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358.59</v>
      </c>
      <c r="F60" s="69">
        <f>J19</f>
        <v>5.5</v>
      </c>
      <c r="G60" s="69">
        <v>5</v>
      </c>
      <c r="H60" s="47">
        <f>G60*F60*E60*D60</f>
        <v>9861.23</v>
      </c>
      <c r="I60">
        <f>F60*G60</f>
        <v>27.5</v>
      </c>
    </row>
    <row r="61" spans="1:9" x14ac:dyDescent="0.25">
      <c r="A61" s="43"/>
      <c r="B61" s="211" t="s">
        <v>43</v>
      </c>
      <c r="C61" s="211"/>
      <c r="D61" s="211"/>
      <c r="E61" s="211"/>
      <c r="F61" s="211"/>
      <c r="G61" s="211"/>
      <c r="H61" s="51">
        <f>SUM(H60)</f>
        <v>9861.23</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41">
    <tabColor theme="9" tint="0.59999389629810485"/>
  </sheetPr>
  <dimension ref="A1:K61"/>
  <sheetViews>
    <sheetView view="pageBreakPreview" topLeftCell="A41" zoomScale="140" zoomScaleNormal="100" zoomScaleSheetLayoutView="140" workbookViewId="0">
      <selection activeCell="J58" sqref="J58"/>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'17 BOQ Ghareja'!A1:H1</f>
        <v>EFAP-KPID- CW-14: Repair and Rehabilitation of and Flood Protection Structures, Swat. Swat Irrigation Division-I</v>
      </c>
      <c r="B1" s="212"/>
      <c r="C1" s="212"/>
      <c r="D1" s="212"/>
      <c r="E1" s="212"/>
      <c r="F1" s="212"/>
      <c r="G1" s="212"/>
      <c r="H1" s="212"/>
    </row>
    <row r="2" spans="1:9" ht="23.25" customHeight="1" x14ac:dyDescent="0.25">
      <c r="A2" s="213" t="str">
        <f>'17 BOQ Ghareja'!A2:H2</f>
        <v>1. Rehabilitation  of flood protection works along  right bank of Swat river at  villages ,Jalawanan,Ghareja, District Swat.</v>
      </c>
      <c r="B2" s="213"/>
      <c r="C2" s="213"/>
      <c r="D2" s="213"/>
      <c r="E2" s="213"/>
      <c r="F2" s="213"/>
      <c r="G2" s="213"/>
      <c r="H2" s="213"/>
    </row>
    <row r="3" spans="1:9" ht="17.25" customHeight="1" x14ac:dyDescent="0.25">
      <c r="A3" s="214" t="str">
        <f>'17 BOQ Ghareja'!A3:H3</f>
        <v>Bill No. 17 : Rehabilitation of  Flood Protection Structure at  village Ghareja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Swat-I'!$J$25</f>
        <v>654.49</v>
      </c>
      <c r="F7" s="46">
        <f>'[17]Table Swat-I'!$E$64</f>
        <v>4</v>
      </c>
      <c r="G7" s="46">
        <f>'[17]Table Swat-I'!$G$64</f>
        <v>1.5</v>
      </c>
      <c r="H7" s="47">
        <f>G7*F7*E7*D7</f>
        <v>3926.94</v>
      </c>
    </row>
    <row r="8" spans="1:9" x14ac:dyDescent="0.25">
      <c r="A8" s="43"/>
      <c r="B8" s="43" t="s">
        <v>41</v>
      </c>
      <c r="C8" s="44" t="s">
        <v>14</v>
      </c>
      <c r="D8" s="44">
        <v>1</v>
      </c>
      <c r="E8" s="48">
        <f>E7</f>
        <v>654.49</v>
      </c>
      <c r="F8" s="46">
        <f>'[17]Table Swat-I'!$F$64</f>
        <v>6</v>
      </c>
      <c r="G8" s="49">
        <f>G7</f>
        <v>1.5</v>
      </c>
      <c r="H8" s="47">
        <f>G8*F8*E8*D8</f>
        <v>5890.41</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19417.349999999999</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654.49</v>
      </c>
      <c r="F12" s="49">
        <f>F8</f>
        <v>6</v>
      </c>
      <c r="G12" s="49">
        <f>G8</f>
        <v>1.5</v>
      </c>
      <c r="H12" s="47">
        <f>G12*F12*E12*D12</f>
        <v>5890.41</v>
      </c>
    </row>
    <row r="13" spans="1:9" x14ac:dyDescent="0.25">
      <c r="A13" s="43"/>
      <c r="B13" s="211" t="s">
        <v>43</v>
      </c>
      <c r="C13" s="211"/>
      <c r="D13" s="211"/>
      <c r="E13" s="211"/>
      <c r="F13" s="211"/>
      <c r="G13" s="211"/>
      <c r="H13" s="51">
        <f>SUM(H12)</f>
        <v>5890.41</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654.49</v>
      </c>
      <c r="F15" s="52">
        <f>F7</f>
        <v>4</v>
      </c>
      <c r="G15" s="49">
        <f>G7</f>
        <v>1.5</v>
      </c>
      <c r="H15" s="47">
        <f t="shared" ref="H15:H22" si="0">G15*F15*E15*D15</f>
        <v>3926.94</v>
      </c>
      <c r="I15" s="53"/>
    </row>
    <row r="16" spans="1:9" x14ac:dyDescent="0.25">
      <c r="A16" s="43"/>
      <c r="B16" s="43" t="s">
        <v>57</v>
      </c>
      <c r="C16" s="44" t="s">
        <v>14</v>
      </c>
      <c r="D16" s="44">
        <v>1</v>
      </c>
      <c r="E16" s="48">
        <f t="shared" ref="E16:E22" si="1">$E$7</f>
        <v>654.49</v>
      </c>
      <c r="F16" s="52">
        <f t="shared" ref="F16:F22" si="2">F15-0.5</f>
        <v>3.5</v>
      </c>
      <c r="G16" s="54">
        <v>1</v>
      </c>
      <c r="H16" s="47">
        <f t="shared" si="0"/>
        <v>2290.7199999999998</v>
      </c>
    </row>
    <row r="17" spans="1:11" x14ac:dyDescent="0.25">
      <c r="A17" s="43"/>
      <c r="B17" s="43" t="s">
        <v>58</v>
      </c>
      <c r="C17" s="44" t="s">
        <v>14</v>
      </c>
      <c r="D17" s="44">
        <v>1</v>
      </c>
      <c r="E17" s="48">
        <f t="shared" si="1"/>
        <v>654.49</v>
      </c>
      <c r="F17" s="52">
        <f t="shared" si="2"/>
        <v>3</v>
      </c>
      <c r="G17" s="54">
        <v>1</v>
      </c>
      <c r="H17" s="47">
        <f t="shared" si="0"/>
        <v>1963.47</v>
      </c>
    </row>
    <row r="18" spans="1:11" x14ac:dyDescent="0.25">
      <c r="A18" s="43"/>
      <c r="B18" s="43" t="s">
        <v>59</v>
      </c>
      <c r="C18" s="44" t="s">
        <v>14</v>
      </c>
      <c r="D18" s="44">
        <v>1</v>
      </c>
      <c r="E18" s="48">
        <f t="shared" si="1"/>
        <v>654.49</v>
      </c>
      <c r="F18" s="52">
        <f t="shared" si="2"/>
        <v>2.5</v>
      </c>
      <c r="G18" s="54">
        <v>1</v>
      </c>
      <c r="H18" s="47">
        <f t="shared" si="0"/>
        <v>1636.23</v>
      </c>
    </row>
    <row r="19" spans="1:11" x14ac:dyDescent="0.25">
      <c r="A19" s="43"/>
      <c r="B19" s="43" t="s">
        <v>60</v>
      </c>
      <c r="C19" s="44" t="s">
        <v>14</v>
      </c>
      <c r="D19" s="44">
        <v>1</v>
      </c>
      <c r="E19" s="48">
        <f t="shared" si="1"/>
        <v>654.49</v>
      </c>
      <c r="F19" s="52">
        <f t="shared" si="2"/>
        <v>2</v>
      </c>
      <c r="G19" s="54">
        <v>1</v>
      </c>
      <c r="H19" s="47">
        <f t="shared" si="0"/>
        <v>1308.98</v>
      </c>
      <c r="I19" s="55" t="s">
        <v>61</v>
      </c>
      <c r="J19" s="56">
        <f>SUM(G16:G21)</f>
        <v>6</v>
      </c>
    </row>
    <row r="20" spans="1:11" x14ac:dyDescent="0.25">
      <c r="A20" s="43"/>
      <c r="B20" s="43" t="s">
        <v>62</v>
      </c>
      <c r="C20" s="44" t="s">
        <v>14</v>
      </c>
      <c r="D20" s="44">
        <v>1</v>
      </c>
      <c r="E20" s="48">
        <f t="shared" si="1"/>
        <v>654.49</v>
      </c>
      <c r="F20" s="52">
        <f t="shared" si="2"/>
        <v>1.5</v>
      </c>
      <c r="G20" s="54">
        <v>1</v>
      </c>
      <c r="H20" s="47">
        <f t="shared" si="0"/>
        <v>981.74</v>
      </c>
    </row>
    <row r="21" spans="1:11" x14ac:dyDescent="0.25">
      <c r="A21" s="43"/>
      <c r="B21" s="43" t="s">
        <v>63</v>
      </c>
      <c r="C21" s="44" t="s">
        <v>64</v>
      </c>
      <c r="D21" s="44">
        <v>1</v>
      </c>
      <c r="E21" s="48">
        <f t="shared" si="1"/>
        <v>654.49</v>
      </c>
      <c r="F21" s="52">
        <f>F20-0.5</f>
        <v>1</v>
      </c>
      <c r="G21" s="54">
        <v>1</v>
      </c>
      <c r="H21" s="47">
        <f t="shared" si="0"/>
        <v>654.49</v>
      </c>
    </row>
    <row r="22" spans="1:11" hidden="1" x14ac:dyDescent="0.25">
      <c r="A22" s="43"/>
      <c r="B22" s="43" t="s">
        <v>65</v>
      </c>
      <c r="C22" s="44" t="s">
        <v>66</v>
      </c>
      <c r="D22" s="44">
        <v>1</v>
      </c>
      <c r="E22" s="48">
        <f t="shared" si="1"/>
        <v>654.49</v>
      </c>
      <c r="F22" s="52">
        <f t="shared" si="2"/>
        <v>0.5</v>
      </c>
      <c r="G22" s="54">
        <v>1.5</v>
      </c>
      <c r="H22" s="47">
        <f t="shared" si="0"/>
        <v>490.87</v>
      </c>
      <c r="K22" s="56"/>
    </row>
    <row r="23" spans="1:11" x14ac:dyDescent="0.25">
      <c r="A23" s="43"/>
      <c r="B23" s="211" t="s">
        <v>43</v>
      </c>
      <c r="C23" s="211"/>
      <c r="D23" s="211"/>
      <c r="E23" s="211"/>
      <c r="F23" s="211"/>
      <c r="G23" s="211"/>
      <c r="H23" s="51">
        <f>SUM(H15:H22)</f>
        <v>13253.44</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654.49</v>
      </c>
      <c r="F25" s="21">
        <f>F8</f>
        <v>6</v>
      </c>
      <c r="G25" s="20"/>
      <c r="H25" s="22">
        <f t="shared" ref="H25:H51" si="3">F25*E25*D25</f>
        <v>7854</v>
      </c>
    </row>
    <row r="26" spans="1:11" ht="13.2" customHeight="1" x14ac:dyDescent="0.25">
      <c r="A26" s="42"/>
      <c r="B26" s="8" t="s">
        <v>45</v>
      </c>
      <c r="C26" s="20"/>
      <c r="D26" s="60">
        <f>(F8/3)*2</f>
        <v>4</v>
      </c>
      <c r="E26" s="59">
        <f>$E$7</f>
        <v>654.49</v>
      </c>
      <c r="F26" s="21">
        <f>G7</f>
        <v>1.5</v>
      </c>
      <c r="G26" s="20"/>
      <c r="H26" s="22">
        <f t="shared" si="3"/>
        <v>3927</v>
      </c>
    </row>
    <row r="27" spans="1:11" ht="13.2" customHeight="1" x14ac:dyDescent="0.25">
      <c r="A27" s="42"/>
      <c r="B27" s="8" t="s">
        <v>46</v>
      </c>
      <c r="C27" s="20"/>
      <c r="D27" s="22">
        <f>(E26/3)*2</f>
        <v>436</v>
      </c>
      <c r="E27" s="21">
        <f>F8</f>
        <v>6</v>
      </c>
      <c r="F27" s="21">
        <f>G7</f>
        <v>1.5</v>
      </c>
      <c r="G27" s="20"/>
      <c r="H27" s="22">
        <f t="shared" si="3"/>
        <v>3924</v>
      </c>
      <c r="I27" s="61"/>
    </row>
    <row r="28" spans="1:11" ht="13.2" customHeight="1" x14ac:dyDescent="0.25">
      <c r="A28" s="42"/>
      <c r="B28" s="57" t="s">
        <v>68</v>
      </c>
      <c r="C28" s="20" t="s">
        <v>20</v>
      </c>
      <c r="D28" s="58">
        <v>2</v>
      </c>
      <c r="E28" s="59">
        <f>E15</f>
        <v>654.49</v>
      </c>
      <c r="F28" s="21">
        <f>F15</f>
        <v>4</v>
      </c>
      <c r="G28" s="20"/>
      <c r="H28" s="22">
        <f t="shared" si="3"/>
        <v>5236</v>
      </c>
    </row>
    <row r="29" spans="1:11" ht="13.2" customHeight="1" x14ac:dyDescent="0.25">
      <c r="A29" s="42"/>
      <c r="B29" s="8" t="s">
        <v>69</v>
      </c>
      <c r="C29" s="20"/>
      <c r="D29" s="58">
        <v>2</v>
      </c>
      <c r="E29" s="59">
        <f>E28</f>
        <v>654.49</v>
      </c>
      <c r="F29" s="21">
        <f>G15</f>
        <v>1.5</v>
      </c>
      <c r="G29" s="20"/>
      <c r="H29" s="22">
        <f t="shared" si="3"/>
        <v>1963</v>
      </c>
    </row>
    <row r="30" spans="1:11" ht="13.2" customHeight="1" x14ac:dyDescent="0.25">
      <c r="A30" s="42"/>
      <c r="B30" s="8" t="s">
        <v>70</v>
      </c>
      <c r="C30" s="20"/>
      <c r="D30" s="22">
        <f>(E29/3)*2</f>
        <v>436</v>
      </c>
      <c r="E30" s="21">
        <f>F15</f>
        <v>4</v>
      </c>
      <c r="F30" s="21">
        <f>G15</f>
        <v>1.5</v>
      </c>
      <c r="G30" s="20"/>
      <c r="H30" s="22">
        <f t="shared" si="3"/>
        <v>2616</v>
      </c>
    </row>
    <row r="31" spans="1:11" ht="13.2" customHeight="1" x14ac:dyDescent="0.25">
      <c r="A31" s="42"/>
      <c r="B31" s="62" t="s">
        <v>71</v>
      </c>
      <c r="C31" s="44" t="s">
        <v>20</v>
      </c>
      <c r="D31" s="58">
        <v>2</v>
      </c>
      <c r="E31" s="59">
        <f>E16</f>
        <v>654.49</v>
      </c>
      <c r="F31" s="21">
        <f>F16</f>
        <v>3.5</v>
      </c>
      <c r="G31" s="20"/>
      <c r="H31" s="22">
        <f t="shared" si="3"/>
        <v>4581</v>
      </c>
    </row>
    <row r="32" spans="1:11" ht="13.2" customHeight="1" x14ac:dyDescent="0.25">
      <c r="A32" s="42"/>
      <c r="B32" s="43" t="s">
        <v>72</v>
      </c>
      <c r="C32" s="44"/>
      <c r="D32" s="58">
        <v>2</v>
      </c>
      <c r="E32" s="63">
        <f>E31</f>
        <v>654.49</v>
      </c>
      <c r="F32" s="20">
        <f>G16</f>
        <v>1</v>
      </c>
      <c r="G32" s="20"/>
      <c r="H32" s="22">
        <f t="shared" si="3"/>
        <v>1309</v>
      </c>
    </row>
    <row r="33" spans="1:8" ht="13.2" customHeight="1" x14ac:dyDescent="0.25">
      <c r="A33" s="42"/>
      <c r="B33" s="43" t="s">
        <v>73</v>
      </c>
      <c r="C33" s="44"/>
      <c r="D33" s="64">
        <f>(E32/3)*2</f>
        <v>436</v>
      </c>
      <c r="E33" s="21">
        <f>F16</f>
        <v>3.5</v>
      </c>
      <c r="F33" s="20">
        <f>G16</f>
        <v>1</v>
      </c>
      <c r="G33" s="20"/>
      <c r="H33" s="22">
        <f t="shared" si="3"/>
        <v>1526</v>
      </c>
    </row>
    <row r="34" spans="1:8" ht="13.2" customHeight="1" x14ac:dyDescent="0.25">
      <c r="A34" s="42"/>
      <c r="B34" s="62" t="s">
        <v>74</v>
      </c>
      <c r="C34" s="44" t="s">
        <v>20</v>
      </c>
      <c r="D34" s="58">
        <v>2</v>
      </c>
      <c r="E34" s="59">
        <f>E17</f>
        <v>654.49</v>
      </c>
      <c r="F34" s="21">
        <f>F17</f>
        <v>3</v>
      </c>
      <c r="G34" s="20"/>
      <c r="H34" s="22">
        <f t="shared" si="3"/>
        <v>3927</v>
      </c>
    </row>
    <row r="35" spans="1:8" ht="13.2" customHeight="1" x14ac:dyDescent="0.25">
      <c r="A35" s="42"/>
      <c r="B35" s="43" t="s">
        <v>75</v>
      </c>
      <c r="C35" s="44"/>
      <c r="D35" s="58">
        <v>2</v>
      </c>
      <c r="E35" s="59">
        <f>E34</f>
        <v>654.49</v>
      </c>
      <c r="F35" s="20">
        <f>G17</f>
        <v>1</v>
      </c>
      <c r="G35" s="20"/>
      <c r="H35" s="22">
        <f t="shared" si="3"/>
        <v>1309</v>
      </c>
    </row>
    <row r="36" spans="1:8" ht="13.2" customHeight="1" x14ac:dyDescent="0.25">
      <c r="A36" s="42"/>
      <c r="B36" s="43" t="s">
        <v>76</v>
      </c>
      <c r="C36" s="44"/>
      <c r="D36" s="22">
        <f>(E35/3)*2</f>
        <v>436</v>
      </c>
      <c r="E36" s="21">
        <f>F17</f>
        <v>3</v>
      </c>
      <c r="F36" s="20">
        <f>F35</f>
        <v>1</v>
      </c>
      <c r="G36" s="20"/>
      <c r="H36" s="22">
        <f t="shared" si="3"/>
        <v>1308</v>
      </c>
    </row>
    <row r="37" spans="1:8" ht="13.2" customHeight="1" x14ac:dyDescent="0.25">
      <c r="A37" s="42"/>
      <c r="B37" s="62" t="s">
        <v>77</v>
      </c>
      <c r="C37" s="44" t="s">
        <v>20</v>
      </c>
      <c r="D37" s="58">
        <v>2</v>
      </c>
      <c r="E37" s="59">
        <f>E18</f>
        <v>654.49</v>
      </c>
      <c r="F37" s="21">
        <f>F18</f>
        <v>2.5</v>
      </c>
      <c r="G37" s="20"/>
      <c r="H37" s="22">
        <f t="shared" si="3"/>
        <v>3272</v>
      </c>
    </row>
    <row r="38" spans="1:8" ht="13.2" customHeight="1" x14ac:dyDescent="0.25">
      <c r="A38" s="42"/>
      <c r="B38" s="43" t="s">
        <v>78</v>
      </c>
      <c r="C38" s="44"/>
      <c r="D38" s="58">
        <v>2</v>
      </c>
      <c r="E38" s="59">
        <f>E37</f>
        <v>654.49</v>
      </c>
      <c r="F38" s="20">
        <f>G18</f>
        <v>1</v>
      </c>
      <c r="G38" s="20"/>
      <c r="H38" s="22">
        <f t="shared" si="3"/>
        <v>1309</v>
      </c>
    </row>
    <row r="39" spans="1:8" ht="13.2" customHeight="1" x14ac:dyDescent="0.25">
      <c r="A39" s="42"/>
      <c r="B39" s="43" t="s">
        <v>79</v>
      </c>
      <c r="C39" s="44"/>
      <c r="D39" s="22">
        <f>(E38/3)*2</f>
        <v>436</v>
      </c>
      <c r="E39" s="21">
        <f>F18</f>
        <v>2.5</v>
      </c>
      <c r="F39" s="20">
        <f>F38</f>
        <v>1</v>
      </c>
      <c r="G39" s="20"/>
      <c r="H39" s="22">
        <f t="shared" si="3"/>
        <v>1090</v>
      </c>
    </row>
    <row r="40" spans="1:8" ht="13.2" customHeight="1" x14ac:dyDescent="0.25">
      <c r="A40" s="42"/>
      <c r="B40" s="62" t="s">
        <v>80</v>
      </c>
      <c r="C40" s="44" t="s">
        <v>20</v>
      </c>
      <c r="D40" s="58">
        <v>2</v>
      </c>
      <c r="E40" s="59">
        <f>E19</f>
        <v>654.49</v>
      </c>
      <c r="F40" s="21">
        <f>F19</f>
        <v>2</v>
      </c>
      <c r="G40" s="20"/>
      <c r="H40" s="22">
        <f t="shared" si="3"/>
        <v>2618</v>
      </c>
    </row>
    <row r="41" spans="1:8" ht="13.2" customHeight="1" x14ac:dyDescent="0.25">
      <c r="A41" s="42"/>
      <c r="B41" s="43" t="s">
        <v>81</v>
      </c>
      <c r="C41" s="44"/>
      <c r="D41" s="58">
        <v>2</v>
      </c>
      <c r="E41" s="59">
        <f>E40</f>
        <v>654.49</v>
      </c>
      <c r="F41" s="20">
        <f>G19</f>
        <v>1</v>
      </c>
      <c r="G41" s="20"/>
      <c r="H41" s="22">
        <f t="shared" si="3"/>
        <v>1309</v>
      </c>
    </row>
    <row r="42" spans="1:8" ht="14.4" customHeight="1" x14ac:dyDescent="0.25">
      <c r="A42" s="42"/>
      <c r="B42" s="43" t="s">
        <v>82</v>
      </c>
      <c r="C42" s="44"/>
      <c r="D42" s="22">
        <f>(E41/3)*2</f>
        <v>436</v>
      </c>
      <c r="E42" s="21">
        <f>F19</f>
        <v>2</v>
      </c>
      <c r="F42" s="20">
        <f>F41</f>
        <v>1</v>
      </c>
      <c r="G42" s="20"/>
      <c r="H42" s="22">
        <f t="shared" si="3"/>
        <v>872</v>
      </c>
    </row>
    <row r="43" spans="1:8" ht="15.6" hidden="1" customHeight="1" x14ac:dyDescent="0.25">
      <c r="A43" s="42"/>
      <c r="B43" s="62" t="s">
        <v>83</v>
      </c>
      <c r="C43" s="44" t="s">
        <v>20</v>
      </c>
      <c r="D43" s="58">
        <v>2</v>
      </c>
      <c r="E43" s="59">
        <f>E20</f>
        <v>654.49</v>
      </c>
      <c r="F43" s="21">
        <f>F20</f>
        <v>1.5</v>
      </c>
      <c r="G43" s="20"/>
      <c r="H43" s="22">
        <f t="shared" si="3"/>
        <v>1963</v>
      </c>
    </row>
    <row r="44" spans="1:8" hidden="1" x14ac:dyDescent="0.25">
      <c r="A44" s="43"/>
      <c r="B44" s="43" t="s">
        <v>84</v>
      </c>
      <c r="C44" s="44"/>
      <c r="D44" s="58">
        <v>2</v>
      </c>
      <c r="E44" s="59">
        <f>E43</f>
        <v>654.49</v>
      </c>
      <c r="F44" s="20">
        <f>G20</f>
        <v>1</v>
      </c>
      <c r="G44" s="20"/>
      <c r="H44" s="22">
        <f t="shared" si="3"/>
        <v>1309</v>
      </c>
    </row>
    <row r="45" spans="1:8" hidden="1" x14ac:dyDescent="0.25">
      <c r="A45" s="43"/>
      <c r="B45" s="43" t="s">
        <v>85</v>
      </c>
      <c r="C45" s="44"/>
      <c r="D45" s="22">
        <f>(E44/3)*2</f>
        <v>436</v>
      </c>
      <c r="E45" s="21">
        <f>F20</f>
        <v>1.5</v>
      </c>
      <c r="F45" s="20">
        <f>F44</f>
        <v>1</v>
      </c>
      <c r="G45" s="20"/>
      <c r="H45" s="22">
        <f t="shared" si="3"/>
        <v>654</v>
      </c>
    </row>
    <row r="46" spans="1:8" hidden="1" x14ac:dyDescent="0.25">
      <c r="A46" s="43"/>
      <c r="B46" s="62" t="s">
        <v>86</v>
      </c>
      <c r="C46" s="44" t="s">
        <v>20</v>
      </c>
      <c r="D46" s="58">
        <v>2</v>
      </c>
      <c r="E46" s="59">
        <f>E21</f>
        <v>654.49</v>
      </c>
      <c r="F46" s="21">
        <f>F21</f>
        <v>1</v>
      </c>
      <c r="G46" s="20"/>
      <c r="H46" s="22">
        <f t="shared" si="3"/>
        <v>1309</v>
      </c>
    </row>
    <row r="47" spans="1:8" hidden="1" x14ac:dyDescent="0.25">
      <c r="A47" s="43"/>
      <c r="B47" s="43" t="s">
        <v>87</v>
      </c>
      <c r="C47" s="44"/>
      <c r="D47" s="58">
        <v>2</v>
      </c>
      <c r="E47" s="59">
        <f>E46</f>
        <v>654.49</v>
      </c>
      <c r="F47" s="20">
        <f>G21</f>
        <v>1</v>
      </c>
      <c r="G47" s="20"/>
      <c r="H47" s="22">
        <f t="shared" si="3"/>
        <v>1309</v>
      </c>
    </row>
    <row r="48" spans="1:8" hidden="1" x14ac:dyDescent="0.25">
      <c r="A48" s="43"/>
      <c r="B48" s="43" t="s">
        <v>88</v>
      </c>
      <c r="C48" s="44"/>
      <c r="D48" s="22">
        <f>(E47/3)*2</f>
        <v>436</v>
      </c>
      <c r="E48" s="21">
        <f>F21</f>
        <v>1</v>
      </c>
      <c r="F48" s="20">
        <f>F47</f>
        <v>1</v>
      </c>
      <c r="G48" s="20"/>
      <c r="H48" s="22">
        <f t="shared" si="3"/>
        <v>436</v>
      </c>
    </row>
    <row r="49" spans="1:9" hidden="1" x14ac:dyDescent="0.25">
      <c r="A49" s="43"/>
      <c r="B49" s="62" t="s">
        <v>89</v>
      </c>
      <c r="C49" s="44" t="s">
        <v>20</v>
      </c>
      <c r="D49" s="58">
        <v>2</v>
      </c>
      <c r="E49" s="59">
        <f>E22</f>
        <v>654.49</v>
      </c>
      <c r="F49" s="21">
        <f>F22</f>
        <v>0.5</v>
      </c>
      <c r="G49" s="20"/>
      <c r="H49" s="22">
        <f t="shared" si="3"/>
        <v>654</v>
      </c>
    </row>
    <row r="50" spans="1:9" hidden="1" x14ac:dyDescent="0.25">
      <c r="A50" s="43"/>
      <c r="B50" s="43" t="s">
        <v>90</v>
      </c>
      <c r="C50" s="44"/>
      <c r="D50" s="58">
        <v>2</v>
      </c>
      <c r="E50" s="59">
        <f>E49</f>
        <v>654.49</v>
      </c>
      <c r="F50" s="20">
        <f>G22</f>
        <v>1.5</v>
      </c>
      <c r="G50" s="20"/>
      <c r="H50" s="22">
        <f t="shared" si="3"/>
        <v>1963</v>
      </c>
    </row>
    <row r="51" spans="1:9" hidden="1" x14ac:dyDescent="0.25">
      <c r="A51" s="43"/>
      <c r="B51" s="43" t="s">
        <v>91</v>
      </c>
      <c r="C51" s="44"/>
      <c r="D51" s="22">
        <f>(E50/3)*2</f>
        <v>436</v>
      </c>
      <c r="E51" s="21">
        <f>F22</f>
        <v>0.5</v>
      </c>
      <c r="F51" s="20">
        <f>F50</f>
        <v>1.5</v>
      </c>
      <c r="G51" s="20"/>
      <c r="H51" s="22">
        <f t="shared" si="3"/>
        <v>327</v>
      </c>
    </row>
    <row r="52" spans="1:9" x14ac:dyDescent="0.25">
      <c r="A52" s="43"/>
      <c r="B52" s="211" t="s">
        <v>43</v>
      </c>
      <c r="C52" s="211"/>
      <c r="D52" s="211"/>
      <c r="E52" s="211"/>
      <c r="F52" s="211"/>
      <c r="G52" s="211"/>
      <c r="H52" s="51">
        <f>SUM(H25:H42)</f>
        <v>49950</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654.49</v>
      </c>
      <c r="F54" s="43">
        <v>1</v>
      </c>
      <c r="G54" s="43">
        <v>0.1</v>
      </c>
      <c r="H54" s="47">
        <f>G54*F54*E54*D54</f>
        <v>65.45</v>
      </c>
    </row>
    <row r="55" spans="1:9" x14ac:dyDescent="0.25">
      <c r="A55" s="43"/>
      <c r="B55" s="211" t="s">
        <v>43</v>
      </c>
      <c r="C55" s="211"/>
      <c r="D55" s="211"/>
      <c r="E55" s="211"/>
      <c r="F55" s="211"/>
      <c r="G55" s="211"/>
      <c r="H55" s="51">
        <f>SUM(H54)</f>
        <v>65.45</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654.49</v>
      </c>
      <c r="F57" s="43"/>
      <c r="G57" s="43"/>
      <c r="H57" s="47">
        <f>H10*0.6</f>
        <v>11650.41</v>
      </c>
    </row>
    <row r="58" spans="1:9" x14ac:dyDescent="0.25">
      <c r="A58" s="43"/>
      <c r="B58" s="211" t="s">
        <v>43</v>
      </c>
      <c r="C58" s="211"/>
      <c r="D58" s="211"/>
      <c r="E58" s="211"/>
      <c r="F58" s="211"/>
      <c r="G58" s="211"/>
      <c r="H58" s="51">
        <f>SUM(H57)</f>
        <v>11650.41</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654.49</v>
      </c>
      <c r="F60" s="69">
        <f>J19</f>
        <v>6</v>
      </c>
      <c r="G60" s="69">
        <v>5</v>
      </c>
      <c r="H60" s="47">
        <f>G60*F60*E60*D60</f>
        <v>19634.7</v>
      </c>
      <c r="I60">
        <f>F60*G60</f>
        <v>30</v>
      </c>
    </row>
    <row r="61" spans="1:9" x14ac:dyDescent="0.25">
      <c r="A61" s="43"/>
      <c r="B61" s="211" t="s">
        <v>43</v>
      </c>
      <c r="C61" s="211"/>
      <c r="D61" s="211"/>
      <c r="E61" s="211"/>
      <c r="F61" s="211"/>
      <c r="G61" s="211"/>
      <c r="H61" s="51">
        <f>SUM(H60)</f>
        <v>19634.7</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FF0000"/>
  </sheetPr>
  <dimension ref="C1:E7"/>
  <sheetViews>
    <sheetView view="pageBreakPreview" zoomScale="166" zoomScaleNormal="100" zoomScaleSheetLayoutView="166" workbookViewId="0">
      <selection activeCell="A16" sqref="A16"/>
    </sheetView>
  </sheetViews>
  <sheetFormatPr defaultRowHeight="13.2" x14ac:dyDescent="0.25"/>
  <cols>
    <col min="3" max="3" width="5.5546875" bestFit="1" customWidth="1"/>
    <col min="4" max="4" width="38.88671875" customWidth="1"/>
    <col min="5" max="5" width="14.44140625" bestFit="1" customWidth="1"/>
  </cols>
  <sheetData>
    <row r="1" spans="3:5" ht="39" customHeight="1" x14ac:dyDescent="0.25">
      <c r="C1" s="199" t="s">
        <v>99</v>
      </c>
      <c r="D1" s="200"/>
      <c r="E1" s="200"/>
    </row>
    <row r="2" spans="3:5" ht="30.75" customHeight="1" x14ac:dyDescent="0.25">
      <c r="C2" s="199" t="s">
        <v>101</v>
      </c>
      <c r="D2" s="199"/>
      <c r="E2" s="199"/>
    </row>
    <row r="3" spans="3:5" ht="13.8" thickBot="1" x14ac:dyDescent="0.3">
      <c r="C3" s="199" t="s">
        <v>126</v>
      </c>
      <c r="D3" s="199"/>
      <c r="E3" s="199"/>
    </row>
    <row r="4" spans="3:5" x14ac:dyDescent="0.25">
      <c r="C4" s="1" t="s">
        <v>2</v>
      </c>
      <c r="D4" s="2" t="s">
        <v>0</v>
      </c>
      <c r="E4" s="3" t="s">
        <v>3</v>
      </c>
    </row>
    <row r="5" spans="3:5" x14ac:dyDescent="0.25">
      <c r="C5" s="71">
        <v>1</v>
      </c>
      <c r="D5" s="5" t="s">
        <v>146</v>
      </c>
      <c r="E5" s="75">
        <f>('BOQ Jambil'!I14)/10^6</f>
        <v>0</v>
      </c>
    </row>
    <row r="6" spans="3:5" x14ac:dyDescent="0.25">
      <c r="C6" s="4">
        <v>2</v>
      </c>
      <c r="D6" s="5" t="s">
        <v>147</v>
      </c>
      <c r="E6" s="74">
        <f>('BOQ Marghuzar'!I14)/10^6</f>
        <v>0</v>
      </c>
    </row>
    <row r="7" spans="3:5" ht="13.8" thickBot="1" x14ac:dyDescent="0.3">
      <c r="C7" s="201" t="s">
        <v>4</v>
      </c>
      <c r="D7" s="202"/>
      <c r="E7" s="74">
        <f>SUM(E5:E6)</f>
        <v>0</v>
      </c>
    </row>
  </sheetData>
  <mergeCells count="4">
    <mergeCell ref="C1:E1"/>
    <mergeCell ref="C2:E2"/>
    <mergeCell ref="C3:E3"/>
    <mergeCell ref="C7:D7"/>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42">
    <tabColor theme="3" tint="0.59999389629810485"/>
  </sheetPr>
  <dimension ref="A1:L14"/>
  <sheetViews>
    <sheetView view="pageBreakPreview" zoomScaleNormal="100" zoomScaleSheetLayoutView="100" workbookViewId="0">
      <selection activeCell="A16" sqref="A16"/>
    </sheetView>
  </sheetViews>
  <sheetFormatPr defaultColWidth="8.88671875" defaultRowHeight="13.8" x14ac:dyDescent="0.25"/>
  <cols>
    <col min="1" max="1" width="10.33203125" style="150" bestFit="1" customWidth="1"/>
    <col min="2" max="2" width="10.33203125" style="150" customWidth="1"/>
    <col min="3" max="3" width="38" style="150" customWidth="1"/>
    <col min="4" max="4" width="6.6640625" style="150" customWidth="1"/>
    <col min="5" max="5" width="12.88671875" style="150" hidden="1" customWidth="1"/>
    <col min="6" max="6" width="10.44140625" style="150" bestFit="1" customWidth="1"/>
    <col min="7" max="7" width="12.5546875" style="150" customWidth="1"/>
    <col min="8" max="8" width="27" style="150" customWidth="1"/>
    <col min="9" max="9" width="22.33203125" style="150" customWidth="1"/>
    <col min="10" max="10" width="8.88671875" style="113"/>
    <col min="11" max="11" width="11.44140625" style="113" bestFit="1" customWidth="1"/>
    <col min="12" max="259" width="8.88671875" style="113"/>
    <col min="260" max="260" width="10.33203125" style="113" bestFit="1" customWidth="1"/>
    <col min="261" max="261" width="38" style="113" customWidth="1"/>
    <col min="262" max="262" width="6.6640625" style="113" customWidth="1"/>
    <col min="263" max="263" width="12.88671875" style="113" customWidth="1"/>
    <col min="264" max="264" width="10.44140625" style="113" bestFit="1" customWidth="1"/>
    <col min="265" max="265" width="15.33203125" style="113" bestFit="1" customWidth="1"/>
    <col min="266" max="266" width="8.88671875" style="113"/>
    <col min="267" max="267" width="11.44140625" style="113" bestFit="1" customWidth="1"/>
    <col min="268" max="515" width="8.88671875" style="113"/>
    <col min="516" max="516" width="10.33203125" style="113" bestFit="1" customWidth="1"/>
    <col min="517" max="517" width="38" style="113" customWidth="1"/>
    <col min="518" max="518" width="6.6640625" style="113" customWidth="1"/>
    <col min="519" max="519" width="12.88671875" style="113" customWidth="1"/>
    <col min="520" max="520" width="10.44140625" style="113" bestFit="1" customWidth="1"/>
    <col min="521" max="521" width="15.33203125" style="113" bestFit="1" customWidth="1"/>
    <col min="522" max="522" width="8.88671875" style="113"/>
    <col min="523" max="523" width="11.44140625" style="113" bestFit="1" customWidth="1"/>
    <col min="524" max="771" width="8.88671875" style="113"/>
    <col min="772" max="772" width="10.33203125" style="113" bestFit="1" customWidth="1"/>
    <col min="773" max="773" width="38" style="113" customWidth="1"/>
    <col min="774" max="774" width="6.6640625" style="113" customWidth="1"/>
    <col min="775" max="775" width="12.88671875" style="113" customWidth="1"/>
    <col min="776" max="776" width="10.44140625" style="113" bestFit="1" customWidth="1"/>
    <col min="777" max="777" width="15.33203125" style="113" bestFit="1" customWidth="1"/>
    <col min="778" max="778" width="8.88671875" style="113"/>
    <col min="779" max="779" width="11.44140625" style="113" bestFit="1" customWidth="1"/>
    <col min="780" max="1027" width="8.88671875" style="113"/>
    <col min="1028" max="1028" width="10.33203125" style="113" bestFit="1" customWidth="1"/>
    <col min="1029" max="1029" width="38" style="113" customWidth="1"/>
    <col min="1030" max="1030" width="6.6640625" style="113" customWidth="1"/>
    <col min="1031" max="1031" width="12.88671875" style="113" customWidth="1"/>
    <col min="1032" max="1032" width="10.44140625" style="113" bestFit="1" customWidth="1"/>
    <col min="1033" max="1033" width="15.33203125" style="113" bestFit="1" customWidth="1"/>
    <col min="1034" max="1034" width="8.88671875" style="113"/>
    <col min="1035" max="1035" width="11.44140625" style="113" bestFit="1" customWidth="1"/>
    <col min="1036" max="1283" width="8.88671875" style="113"/>
    <col min="1284" max="1284" width="10.33203125" style="113" bestFit="1" customWidth="1"/>
    <col min="1285" max="1285" width="38" style="113" customWidth="1"/>
    <col min="1286" max="1286" width="6.6640625" style="113" customWidth="1"/>
    <col min="1287" max="1287" width="12.88671875" style="113" customWidth="1"/>
    <col min="1288" max="1288" width="10.44140625" style="113" bestFit="1" customWidth="1"/>
    <col min="1289" max="1289" width="15.33203125" style="113" bestFit="1" customWidth="1"/>
    <col min="1290" max="1290" width="8.88671875" style="113"/>
    <col min="1291" max="1291" width="11.44140625" style="113" bestFit="1" customWidth="1"/>
    <col min="1292" max="1539" width="8.88671875" style="113"/>
    <col min="1540" max="1540" width="10.33203125" style="113" bestFit="1" customWidth="1"/>
    <col min="1541" max="1541" width="38" style="113" customWidth="1"/>
    <col min="1542" max="1542" width="6.6640625" style="113" customWidth="1"/>
    <col min="1543" max="1543" width="12.88671875" style="113" customWidth="1"/>
    <col min="1544" max="1544" width="10.44140625" style="113" bestFit="1" customWidth="1"/>
    <col min="1545" max="1545" width="15.33203125" style="113" bestFit="1" customWidth="1"/>
    <col min="1546" max="1546" width="8.88671875" style="113"/>
    <col min="1547" max="1547" width="11.44140625" style="113" bestFit="1" customWidth="1"/>
    <col min="1548" max="1795" width="8.88671875" style="113"/>
    <col min="1796" max="1796" width="10.33203125" style="113" bestFit="1" customWidth="1"/>
    <col min="1797" max="1797" width="38" style="113" customWidth="1"/>
    <col min="1798" max="1798" width="6.6640625" style="113" customWidth="1"/>
    <col min="1799" max="1799" width="12.88671875" style="113" customWidth="1"/>
    <col min="1800" max="1800" width="10.44140625" style="113" bestFit="1" customWidth="1"/>
    <col min="1801" max="1801" width="15.33203125" style="113" bestFit="1" customWidth="1"/>
    <col min="1802" max="1802" width="8.88671875" style="113"/>
    <col min="1803" max="1803" width="11.44140625" style="113" bestFit="1" customWidth="1"/>
    <col min="1804" max="2051" width="8.88671875" style="113"/>
    <col min="2052" max="2052" width="10.33203125" style="113" bestFit="1" customWidth="1"/>
    <col min="2053" max="2053" width="38" style="113" customWidth="1"/>
    <col min="2054" max="2054" width="6.6640625" style="113" customWidth="1"/>
    <col min="2055" max="2055" width="12.88671875" style="113" customWidth="1"/>
    <col min="2056" max="2056" width="10.44140625" style="113" bestFit="1" customWidth="1"/>
    <col min="2057" max="2057" width="15.33203125" style="113" bestFit="1" customWidth="1"/>
    <col min="2058" max="2058" width="8.88671875" style="113"/>
    <col min="2059" max="2059" width="11.44140625" style="113" bestFit="1" customWidth="1"/>
    <col min="2060" max="2307" width="8.88671875" style="113"/>
    <col min="2308" max="2308" width="10.33203125" style="113" bestFit="1" customWidth="1"/>
    <col min="2309" max="2309" width="38" style="113" customWidth="1"/>
    <col min="2310" max="2310" width="6.6640625" style="113" customWidth="1"/>
    <col min="2311" max="2311" width="12.88671875" style="113" customWidth="1"/>
    <col min="2312" max="2312" width="10.44140625" style="113" bestFit="1" customWidth="1"/>
    <col min="2313" max="2313" width="15.33203125" style="113" bestFit="1" customWidth="1"/>
    <col min="2314" max="2314" width="8.88671875" style="113"/>
    <col min="2315" max="2315" width="11.44140625" style="113" bestFit="1" customWidth="1"/>
    <col min="2316" max="2563" width="8.88671875" style="113"/>
    <col min="2564" max="2564" width="10.33203125" style="113" bestFit="1" customWidth="1"/>
    <col min="2565" max="2565" width="38" style="113" customWidth="1"/>
    <col min="2566" max="2566" width="6.6640625" style="113" customWidth="1"/>
    <col min="2567" max="2567" width="12.88671875" style="113" customWidth="1"/>
    <col min="2568" max="2568" width="10.44140625" style="113" bestFit="1" customWidth="1"/>
    <col min="2569" max="2569" width="15.33203125" style="113" bestFit="1" customWidth="1"/>
    <col min="2570" max="2570" width="8.88671875" style="113"/>
    <col min="2571" max="2571" width="11.44140625" style="113" bestFit="1" customWidth="1"/>
    <col min="2572" max="2819" width="8.88671875" style="113"/>
    <col min="2820" max="2820" width="10.33203125" style="113" bestFit="1" customWidth="1"/>
    <col min="2821" max="2821" width="38" style="113" customWidth="1"/>
    <col min="2822" max="2822" width="6.6640625" style="113" customWidth="1"/>
    <col min="2823" max="2823" width="12.88671875" style="113" customWidth="1"/>
    <col min="2824" max="2824" width="10.44140625" style="113" bestFit="1" customWidth="1"/>
    <col min="2825" max="2825" width="15.33203125" style="113" bestFit="1" customWidth="1"/>
    <col min="2826" max="2826" width="8.88671875" style="113"/>
    <col min="2827" max="2827" width="11.44140625" style="113" bestFit="1" customWidth="1"/>
    <col min="2828" max="3075" width="8.88671875" style="113"/>
    <col min="3076" max="3076" width="10.33203125" style="113" bestFit="1" customWidth="1"/>
    <col min="3077" max="3077" width="38" style="113" customWidth="1"/>
    <col min="3078" max="3078" width="6.6640625" style="113" customWidth="1"/>
    <col min="3079" max="3079" width="12.88671875" style="113" customWidth="1"/>
    <col min="3080" max="3080" width="10.44140625" style="113" bestFit="1" customWidth="1"/>
    <col min="3081" max="3081" width="15.33203125" style="113" bestFit="1" customWidth="1"/>
    <col min="3082" max="3082" width="8.88671875" style="113"/>
    <col min="3083" max="3083" width="11.44140625" style="113" bestFit="1" customWidth="1"/>
    <col min="3084" max="3331" width="8.88671875" style="113"/>
    <col min="3332" max="3332" width="10.33203125" style="113" bestFit="1" customWidth="1"/>
    <col min="3333" max="3333" width="38" style="113" customWidth="1"/>
    <col min="3334" max="3334" width="6.6640625" style="113" customWidth="1"/>
    <col min="3335" max="3335" width="12.88671875" style="113" customWidth="1"/>
    <col min="3336" max="3336" width="10.44140625" style="113" bestFit="1" customWidth="1"/>
    <col min="3337" max="3337" width="15.33203125" style="113" bestFit="1" customWidth="1"/>
    <col min="3338" max="3338" width="8.88671875" style="113"/>
    <col min="3339" max="3339" width="11.44140625" style="113" bestFit="1" customWidth="1"/>
    <col min="3340" max="3587" width="8.88671875" style="113"/>
    <col min="3588" max="3588" width="10.33203125" style="113" bestFit="1" customWidth="1"/>
    <col min="3589" max="3589" width="38" style="113" customWidth="1"/>
    <col min="3590" max="3590" width="6.6640625" style="113" customWidth="1"/>
    <col min="3591" max="3591" width="12.88671875" style="113" customWidth="1"/>
    <col min="3592" max="3592" width="10.44140625" style="113" bestFit="1" customWidth="1"/>
    <col min="3593" max="3593" width="15.33203125" style="113" bestFit="1" customWidth="1"/>
    <col min="3594" max="3594" width="8.88671875" style="113"/>
    <col min="3595" max="3595" width="11.44140625" style="113" bestFit="1" customWidth="1"/>
    <col min="3596" max="3843" width="8.88671875" style="113"/>
    <col min="3844" max="3844" width="10.33203125" style="113" bestFit="1" customWidth="1"/>
    <col min="3845" max="3845" width="38" style="113" customWidth="1"/>
    <col min="3846" max="3846" width="6.6640625" style="113" customWidth="1"/>
    <col min="3847" max="3847" width="12.88671875" style="113" customWidth="1"/>
    <col min="3848" max="3848" width="10.44140625" style="113" bestFit="1" customWidth="1"/>
    <col min="3849" max="3849" width="15.33203125" style="113" bestFit="1" customWidth="1"/>
    <col min="3850" max="3850" width="8.88671875" style="113"/>
    <col min="3851" max="3851" width="11.44140625" style="113" bestFit="1" customWidth="1"/>
    <col min="3852" max="4099" width="8.88671875" style="113"/>
    <col min="4100" max="4100" width="10.33203125" style="113" bestFit="1" customWidth="1"/>
    <col min="4101" max="4101" width="38" style="113" customWidth="1"/>
    <col min="4102" max="4102" width="6.6640625" style="113" customWidth="1"/>
    <col min="4103" max="4103" width="12.88671875" style="113" customWidth="1"/>
    <col min="4104" max="4104" width="10.44140625" style="113" bestFit="1" customWidth="1"/>
    <col min="4105" max="4105" width="15.33203125" style="113" bestFit="1" customWidth="1"/>
    <col min="4106" max="4106" width="8.88671875" style="113"/>
    <col min="4107" max="4107" width="11.44140625" style="113" bestFit="1" customWidth="1"/>
    <col min="4108" max="4355" width="8.88671875" style="113"/>
    <col min="4356" max="4356" width="10.33203125" style="113" bestFit="1" customWidth="1"/>
    <col min="4357" max="4357" width="38" style="113" customWidth="1"/>
    <col min="4358" max="4358" width="6.6640625" style="113" customWidth="1"/>
    <col min="4359" max="4359" width="12.88671875" style="113" customWidth="1"/>
    <col min="4360" max="4360" width="10.44140625" style="113" bestFit="1" customWidth="1"/>
    <col min="4361" max="4361" width="15.33203125" style="113" bestFit="1" customWidth="1"/>
    <col min="4362" max="4362" width="8.88671875" style="113"/>
    <col min="4363" max="4363" width="11.44140625" style="113" bestFit="1" customWidth="1"/>
    <col min="4364" max="4611" width="8.88671875" style="113"/>
    <col min="4612" max="4612" width="10.33203125" style="113" bestFit="1" customWidth="1"/>
    <col min="4613" max="4613" width="38" style="113" customWidth="1"/>
    <col min="4614" max="4614" width="6.6640625" style="113" customWidth="1"/>
    <col min="4615" max="4615" width="12.88671875" style="113" customWidth="1"/>
    <col min="4616" max="4616" width="10.44140625" style="113" bestFit="1" customWidth="1"/>
    <col min="4617" max="4617" width="15.33203125" style="113" bestFit="1" customWidth="1"/>
    <col min="4618" max="4618" width="8.88671875" style="113"/>
    <col min="4619" max="4619" width="11.44140625" style="113" bestFit="1" customWidth="1"/>
    <col min="4620" max="4867" width="8.88671875" style="113"/>
    <col min="4868" max="4868" width="10.33203125" style="113" bestFit="1" customWidth="1"/>
    <col min="4869" max="4869" width="38" style="113" customWidth="1"/>
    <col min="4870" max="4870" width="6.6640625" style="113" customWidth="1"/>
    <col min="4871" max="4871" width="12.88671875" style="113" customWidth="1"/>
    <col min="4872" max="4872" width="10.44140625" style="113" bestFit="1" customWidth="1"/>
    <col min="4873" max="4873" width="15.33203125" style="113" bestFit="1" customWidth="1"/>
    <col min="4874" max="4874" width="8.88671875" style="113"/>
    <col min="4875" max="4875" width="11.44140625" style="113" bestFit="1" customWidth="1"/>
    <col min="4876" max="5123" width="8.88671875" style="113"/>
    <col min="5124" max="5124" width="10.33203125" style="113" bestFit="1" customWidth="1"/>
    <col min="5125" max="5125" width="38" style="113" customWidth="1"/>
    <col min="5126" max="5126" width="6.6640625" style="113" customWidth="1"/>
    <col min="5127" max="5127" width="12.88671875" style="113" customWidth="1"/>
    <col min="5128" max="5128" width="10.44140625" style="113" bestFit="1" customWidth="1"/>
    <col min="5129" max="5129" width="15.33203125" style="113" bestFit="1" customWidth="1"/>
    <col min="5130" max="5130" width="8.88671875" style="113"/>
    <col min="5131" max="5131" width="11.44140625" style="113" bestFit="1" customWidth="1"/>
    <col min="5132" max="5379" width="8.88671875" style="113"/>
    <col min="5380" max="5380" width="10.33203125" style="113" bestFit="1" customWidth="1"/>
    <col min="5381" max="5381" width="38" style="113" customWidth="1"/>
    <col min="5382" max="5382" width="6.6640625" style="113" customWidth="1"/>
    <col min="5383" max="5383" width="12.88671875" style="113" customWidth="1"/>
    <col min="5384" max="5384" width="10.44140625" style="113" bestFit="1" customWidth="1"/>
    <col min="5385" max="5385" width="15.33203125" style="113" bestFit="1" customWidth="1"/>
    <col min="5386" max="5386" width="8.88671875" style="113"/>
    <col min="5387" max="5387" width="11.44140625" style="113" bestFit="1" customWidth="1"/>
    <col min="5388" max="5635" width="8.88671875" style="113"/>
    <col min="5636" max="5636" width="10.33203125" style="113" bestFit="1" customWidth="1"/>
    <col min="5637" max="5637" width="38" style="113" customWidth="1"/>
    <col min="5638" max="5638" width="6.6640625" style="113" customWidth="1"/>
    <col min="5639" max="5639" width="12.88671875" style="113" customWidth="1"/>
    <col min="5640" max="5640" width="10.44140625" style="113" bestFit="1" customWidth="1"/>
    <col min="5641" max="5641" width="15.33203125" style="113" bestFit="1" customWidth="1"/>
    <col min="5642" max="5642" width="8.88671875" style="113"/>
    <col min="5643" max="5643" width="11.44140625" style="113" bestFit="1" customWidth="1"/>
    <col min="5644" max="5891" width="8.88671875" style="113"/>
    <col min="5892" max="5892" width="10.33203125" style="113" bestFit="1" customWidth="1"/>
    <col min="5893" max="5893" width="38" style="113" customWidth="1"/>
    <col min="5894" max="5894" width="6.6640625" style="113" customWidth="1"/>
    <col min="5895" max="5895" width="12.88671875" style="113" customWidth="1"/>
    <col min="5896" max="5896" width="10.44140625" style="113" bestFit="1" customWidth="1"/>
    <col min="5897" max="5897" width="15.33203125" style="113" bestFit="1" customWidth="1"/>
    <col min="5898" max="5898" width="8.88671875" style="113"/>
    <col min="5899" max="5899" width="11.44140625" style="113" bestFit="1" customWidth="1"/>
    <col min="5900" max="6147" width="8.88671875" style="113"/>
    <col min="6148" max="6148" width="10.33203125" style="113" bestFit="1" customWidth="1"/>
    <col min="6149" max="6149" width="38" style="113" customWidth="1"/>
    <col min="6150" max="6150" width="6.6640625" style="113" customWidth="1"/>
    <col min="6151" max="6151" width="12.88671875" style="113" customWidth="1"/>
    <col min="6152" max="6152" width="10.44140625" style="113" bestFit="1" customWidth="1"/>
    <col min="6153" max="6153" width="15.33203125" style="113" bestFit="1" customWidth="1"/>
    <col min="6154" max="6154" width="8.88671875" style="113"/>
    <col min="6155" max="6155" width="11.44140625" style="113" bestFit="1" customWidth="1"/>
    <col min="6156" max="6403" width="8.88671875" style="113"/>
    <col min="6404" max="6404" width="10.33203125" style="113" bestFit="1" customWidth="1"/>
    <col min="6405" max="6405" width="38" style="113" customWidth="1"/>
    <col min="6406" max="6406" width="6.6640625" style="113" customWidth="1"/>
    <col min="6407" max="6407" width="12.88671875" style="113" customWidth="1"/>
    <col min="6408" max="6408" width="10.44140625" style="113" bestFit="1" customWidth="1"/>
    <col min="6409" max="6409" width="15.33203125" style="113" bestFit="1" customWidth="1"/>
    <col min="6410" max="6410" width="8.88671875" style="113"/>
    <col min="6411" max="6411" width="11.44140625" style="113" bestFit="1" customWidth="1"/>
    <col min="6412" max="6659" width="8.88671875" style="113"/>
    <col min="6660" max="6660" width="10.33203125" style="113" bestFit="1" customWidth="1"/>
    <col min="6661" max="6661" width="38" style="113" customWidth="1"/>
    <col min="6662" max="6662" width="6.6640625" style="113" customWidth="1"/>
    <col min="6663" max="6663" width="12.88671875" style="113" customWidth="1"/>
    <col min="6664" max="6664" width="10.44140625" style="113" bestFit="1" customWidth="1"/>
    <col min="6665" max="6665" width="15.33203125" style="113" bestFit="1" customWidth="1"/>
    <col min="6666" max="6666" width="8.88671875" style="113"/>
    <col min="6667" max="6667" width="11.44140625" style="113" bestFit="1" customWidth="1"/>
    <col min="6668" max="6915" width="8.88671875" style="113"/>
    <col min="6916" max="6916" width="10.33203125" style="113" bestFit="1" customWidth="1"/>
    <col min="6917" max="6917" width="38" style="113" customWidth="1"/>
    <col min="6918" max="6918" width="6.6640625" style="113" customWidth="1"/>
    <col min="6919" max="6919" width="12.88671875" style="113" customWidth="1"/>
    <col min="6920" max="6920" width="10.44140625" style="113" bestFit="1" customWidth="1"/>
    <col min="6921" max="6921" width="15.33203125" style="113" bestFit="1" customWidth="1"/>
    <col min="6922" max="6922" width="8.88671875" style="113"/>
    <col min="6923" max="6923" width="11.44140625" style="113" bestFit="1" customWidth="1"/>
    <col min="6924" max="7171" width="8.88671875" style="113"/>
    <col min="7172" max="7172" width="10.33203125" style="113" bestFit="1" customWidth="1"/>
    <col min="7173" max="7173" width="38" style="113" customWidth="1"/>
    <col min="7174" max="7174" width="6.6640625" style="113" customWidth="1"/>
    <col min="7175" max="7175" width="12.88671875" style="113" customWidth="1"/>
    <col min="7176" max="7176" width="10.44140625" style="113" bestFit="1" customWidth="1"/>
    <col min="7177" max="7177" width="15.33203125" style="113" bestFit="1" customWidth="1"/>
    <col min="7178" max="7178" width="8.88671875" style="113"/>
    <col min="7179" max="7179" width="11.44140625" style="113" bestFit="1" customWidth="1"/>
    <col min="7180" max="7427" width="8.88671875" style="113"/>
    <col min="7428" max="7428" width="10.33203125" style="113" bestFit="1" customWidth="1"/>
    <col min="7429" max="7429" width="38" style="113" customWidth="1"/>
    <col min="7430" max="7430" width="6.6640625" style="113" customWidth="1"/>
    <col min="7431" max="7431" width="12.88671875" style="113" customWidth="1"/>
    <col min="7432" max="7432" width="10.44140625" style="113" bestFit="1" customWidth="1"/>
    <col min="7433" max="7433" width="15.33203125" style="113" bestFit="1" customWidth="1"/>
    <col min="7434" max="7434" width="8.88671875" style="113"/>
    <col min="7435" max="7435" width="11.44140625" style="113" bestFit="1" customWidth="1"/>
    <col min="7436" max="7683" width="8.88671875" style="113"/>
    <col min="7684" max="7684" width="10.33203125" style="113" bestFit="1" customWidth="1"/>
    <col min="7685" max="7685" width="38" style="113" customWidth="1"/>
    <col min="7686" max="7686" width="6.6640625" style="113" customWidth="1"/>
    <col min="7687" max="7687" width="12.88671875" style="113" customWidth="1"/>
    <col min="7688" max="7688" width="10.44140625" style="113" bestFit="1" customWidth="1"/>
    <col min="7689" max="7689" width="15.33203125" style="113" bestFit="1" customWidth="1"/>
    <col min="7690" max="7690" width="8.88671875" style="113"/>
    <col min="7691" max="7691" width="11.44140625" style="113" bestFit="1" customWidth="1"/>
    <col min="7692" max="7939" width="8.88671875" style="113"/>
    <col min="7940" max="7940" width="10.33203125" style="113" bestFit="1" customWidth="1"/>
    <col min="7941" max="7941" width="38" style="113" customWidth="1"/>
    <col min="7942" max="7942" width="6.6640625" style="113" customWidth="1"/>
    <col min="7943" max="7943" width="12.88671875" style="113" customWidth="1"/>
    <col min="7944" max="7944" width="10.44140625" style="113" bestFit="1" customWidth="1"/>
    <col min="7945" max="7945" width="15.33203125" style="113" bestFit="1" customWidth="1"/>
    <col min="7946" max="7946" width="8.88671875" style="113"/>
    <col min="7947" max="7947" width="11.44140625" style="113" bestFit="1" customWidth="1"/>
    <col min="7948" max="8195" width="8.88671875" style="113"/>
    <col min="8196" max="8196" width="10.33203125" style="113" bestFit="1" customWidth="1"/>
    <col min="8197" max="8197" width="38" style="113" customWidth="1"/>
    <col min="8198" max="8198" width="6.6640625" style="113" customWidth="1"/>
    <col min="8199" max="8199" width="12.88671875" style="113" customWidth="1"/>
    <col min="8200" max="8200" width="10.44140625" style="113" bestFit="1" customWidth="1"/>
    <col min="8201" max="8201" width="15.33203125" style="113" bestFit="1" customWidth="1"/>
    <col min="8202" max="8202" width="8.88671875" style="113"/>
    <col min="8203" max="8203" width="11.44140625" style="113" bestFit="1" customWidth="1"/>
    <col min="8204" max="8451" width="8.88671875" style="113"/>
    <col min="8452" max="8452" width="10.33203125" style="113" bestFit="1" customWidth="1"/>
    <col min="8453" max="8453" width="38" style="113" customWidth="1"/>
    <col min="8454" max="8454" width="6.6640625" style="113" customWidth="1"/>
    <col min="8455" max="8455" width="12.88671875" style="113" customWidth="1"/>
    <col min="8456" max="8456" width="10.44140625" style="113" bestFit="1" customWidth="1"/>
    <col min="8457" max="8457" width="15.33203125" style="113" bestFit="1" customWidth="1"/>
    <col min="8458" max="8458" width="8.88671875" style="113"/>
    <col min="8459" max="8459" width="11.44140625" style="113" bestFit="1" customWidth="1"/>
    <col min="8460" max="8707" width="8.88671875" style="113"/>
    <col min="8708" max="8708" width="10.33203125" style="113" bestFit="1" customWidth="1"/>
    <col min="8709" max="8709" width="38" style="113" customWidth="1"/>
    <col min="8710" max="8710" width="6.6640625" style="113" customWidth="1"/>
    <col min="8711" max="8711" width="12.88671875" style="113" customWidth="1"/>
    <col min="8712" max="8712" width="10.44140625" style="113" bestFit="1" customWidth="1"/>
    <col min="8713" max="8713" width="15.33203125" style="113" bestFit="1" customWidth="1"/>
    <col min="8714" max="8714" width="8.88671875" style="113"/>
    <col min="8715" max="8715" width="11.44140625" style="113" bestFit="1" customWidth="1"/>
    <col min="8716" max="8963" width="8.88671875" style="113"/>
    <col min="8964" max="8964" width="10.33203125" style="113" bestFit="1" customWidth="1"/>
    <col min="8965" max="8965" width="38" style="113" customWidth="1"/>
    <col min="8966" max="8966" width="6.6640625" style="113" customWidth="1"/>
    <col min="8967" max="8967" width="12.88671875" style="113" customWidth="1"/>
    <col min="8968" max="8968" width="10.44140625" style="113" bestFit="1" customWidth="1"/>
    <col min="8969" max="8969" width="15.33203125" style="113" bestFit="1" customWidth="1"/>
    <col min="8970" max="8970" width="8.88671875" style="113"/>
    <col min="8971" max="8971" width="11.44140625" style="113" bestFit="1" customWidth="1"/>
    <col min="8972" max="9219" width="8.88671875" style="113"/>
    <col min="9220" max="9220" width="10.33203125" style="113" bestFit="1" customWidth="1"/>
    <col min="9221" max="9221" width="38" style="113" customWidth="1"/>
    <col min="9222" max="9222" width="6.6640625" style="113" customWidth="1"/>
    <col min="9223" max="9223" width="12.88671875" style="113" customWidth="1"/>
    <col min="9224" max="9224" width="10.44140625" style="113" bestFit="1" customWidth="1"/>
    <col min="9225" max="9225" width="15.33203125" style="113" bestFit="1" customWidth="1"/>
    <col min="9226" max="9226" width="8.88671875" style="113"/>
    <col min="9227" max="9227" width="11.44140625" style="113" bestFit="1" customWidth="1"/>
    <col min="9228" max="9475" width="8.88671875" style="113"/>
    <col min="9476" max="9476" width="10.33203125" style="113" bestFit="1" customWidth="1"/>
    <col min="9477" max="9477" width="38" style="113" customWidth="1"/>
    <col min="9478" max="9478" width="6.6640625" style="113" customWidth="1"/>
    <col min="9479" max="9479" width="12.88671875" style="113" customWidth="1"/>
    <col min="9480" max="9480" width="10.44140625" style="113" bestFit="1" customWidth="1"/>
    <col min="9481" max="9481" width="15.33203125" style="113" bestFit="1" customWidth="1"/>
    <col min="9482" max="9482" width="8.88671875" style="113"/>
    <col min="9483" max="9483" width="11.44140625" style="113" bestFit="1" customWidth="1"/>
    <col min="9484" max="9731" width="8.88671875" style="113"/>
    <col min="9732" max="9732" width="10.33203125" style="113" bestFit="1" customWidth="1"/>
    <col min="9733" max="9733" width="38" style="113" customWidth="1"/>
    <col min="9734" max="9734" width="6.6640625" style="113" customWidth="1"/>
    <col min="9735" max="9735" width="12.88671875" style="113" customWidth="1"/>
    <col min="9736" max="9736" width="10.44140625" style="113" bestFit="1" customWidth="1"/>
    <col min="9737" max="9737" width="15.33203125" style="113" bestFit="1" customWidth="1"/>
    <col min="9738" max="9738" width="8.88671875" style="113"/>
    <col min="9739" max="9739" width="11.44140625" style="113" bestFit="1" customWidth="1"/>
    <col min="9740" max="9987" width="8.88671875" style="113"/>
    <col min="9988" max="9988" width="10.33203125" style="113" bestFit="1" customWidth="1"/>
    <col min="9989" max="9989" width="38" style="113" customWidth="1"/>
    <col min="9990" max="9990" width="6.6640625" style="113" customWidth="1"/>
    <col min="9991" max="9991" width="12.88671875" style="113" customWidth="1"/>
    <col min="9992" max="9992" width="10.44140625" style="113" bestFit="1" customWidth="1"/>
    <col min="9993" max="9993" width="15.33203125" style="113" bestFit="1" customWidth="1"/>
    <col min="9994" max="9994" width="8.88671875" style="113"/>
    <col min="9995" max="9995" width="11.44140625" style="113" bestFit="1" customWidth="1"/>
    <col min="9996" max="10243" width="8.88671875" style="113"/>
    <col min="10244" max="10244" width="10.33203125" style="113" bestFit="1" customWidth="1"/>
    <col min="10245" max="10245" width="38" style="113" customWidth="1"/>
    <col min="10246" max="10246" width="6.6640625" style="113" customWidth="1"/>
    <col min="10247" max="10247" width="12.88671875" style="113" customWidth="1"/>
    <col min="10248" max="10248" width="10.44140625" style="113" bestFit="1" customWidth="1"/>
    <col min="10249" max="10249" width="15.33203125" style="113" bestFit="1" customWidth="1"/>
    <col min="10250" max="10250" width="8.88671875" style="113"/>
    <col min="10251" max="10251" width="11.44140625" style="113" bestFit="1" customWidth="1"/>
    <col min="10252" max="10499" width="8.88671875" style="113"/>
    <col min="10500" max="10500" width="10.33203125" style="113" bestFit="1" customWidth="1"/>
    <col min="10501" max="10501" width="38" style="113" customWidth="1"/>
    <col min="10502" max="10502" width="6.6640625" style="113" customWidth="1"/>
    <col min="10503" max="10503" width="12.88671875" style="113" customWidth="1"/>
    <col min="10504" max="10504" width="10.44140625" style="113" bestFit="1" customWidth="1"/>
    <col min="10505" max="10505" width="15.33203125" style="113" bestFit="1" customWidth="1"/>
    <col min="10506" max="10506" width="8.88671875" style="113"/>
    <col min="10507" max="10507" width="11.44140625" style="113" bestFit="1" customWidth="1"/>
    <col min="10508" max="10755" width="8.88671875" style="113"/>
    <col min="10756" max="10756" width="10.33203125" style="113" bestFit="1" customWidth="1"/>
    <col min="10757" max="10757" width="38" style="113" customWidth="1"/>
    <col min="10758" max="10758" width="6.6640625" style="113" customWidth="1"/>
    <col min="10759" max="10759" width="12.88671875" style="113" customWidth="1"/>
    <col min="10760" max="10760" width="10.44140625" style="113" bestFit="1" customWidth="1"/>
    <col min="10761" max="10761" width="15.33203125" style="113" bestFit="1" customWidth="1"/>
    <col min="10762" max="10762" width="8.88671875" style="113"/>
    <col min="10763" max="10763" width="11.44140625" style="113" bestFit="1" customWidth="1"/>
    <col min="10764" max="11011" width="8.88671875" style="113"/>
    <col min="11012" max="11012" width="10.33203125" style="113" bestFit="1" customWidth="1"/>
    <col min="11013" max="11013" width="38" style="113" customWidth="1"/>
    <col min="11014" max="11014" width="6.6640625" style="113" customWidth="1"/>
    <col min="11015" max="11015" width="12.88671875" style="113" customWidth="1"/>
    <col min="11016" max="11016" width="10.44140625" style="113" bestFit="1" customWidth="1"/>
    <col min="11017" max="11017" width="15.33203125" style="113" bestFit="1" customWidth="1"/>
    <col min="11018" max="11018" width="8.88671875" style="113"/>
    <col min="11019" max="11019" width="11.44140625" style="113" bestFit="1" customWidth="1"/>
    <col min="11020" max="11267" width="8.88671875" style="113"/>
    <col min="11268" max="11268" width="10.33203125" style="113" bestFit="1" customWidth="1"/>
    <col min="11269" max="11269" width="38" style="113" customWidth="1"/>
    <col min="11270" max="11270" width="6.6640625" style="113" customWidth="1"/>
    <col min="11271" max="11271" width="12.88671875" style="113" customWidth="1"/>
    <col min="11272" max="11272" width="10.44140625" style="113" bestFit="1" customWidth="1"/>
    <col min="11273" max="11273" width="15.33203125" style="113" bestFit="1" customWidth="1"/>
    <col min="11274" max="11274" width="8.88671875" style="113"/>
    <col min="11275" max="11275" width="11.44140625" style="113" bestFit="1" customWidth="1"/>
    <col min="11276" max="11523" width="8.88671875" style="113"/>
    <col min="11524" max="11524" width="10.33203125" style="113" bestFit="1" customWidth="1"/>
    <col min="11525" max="11525" width="38" style="113" customWidth="1"/>
    <col min="11526" max="11526" width="6.6640625" style="113" customWidth="1"/>
    <col min="11527" max="11527" width="12.88671875" style="113" customWidth="1"/>
    <col min="11528" max="11528" width="10.44140625" style="113" bestFit="1" customWidth="1"/>
    <col min="11529" max="11529" width="15.33203125" style="113" bestFit="1" customWidth="1"/>
    <col min="11530" max="11530" width="8.88671875" style="113"/>
    <col min="11531" max="11531" width="11.44140625" style="113" bestFit="1" customWidth="1"/>
    <col min="11532" max="11779" width="8.88671875" style="113"/>
    <col min="11780" max="11780" width="10.33203125" style="113" bestFit="1" customWidth="1"/>
    <col min="11781" max="11781" width="38" style="113" customWidth="1"/>
    <col min="11782" max="11782" width="6.6640625" style="113" customWidth="1"/>
    <col min="11783" max="11783" width="12.88671875" style="113" customWidth="1"/>
    <col min="11784" max="11784" width="10.44140625" style="113" bestFit="1" customWidth="1"/>
    <col min="11785" max="11785" width="15.33203125" style="113" bestFit="1" customWidth="1"/>
    <col min="11786" max="11786" width="8.88671875" style="113"/>
    <col min="11787" max="11787" width="11.44140625" style="113" bestFit="1" customWidth="1"/>
    <col min="11788" max="12035" width="8.88671875" style="113"/>
    <col min="12036" max="12036" width="10.33203125" style="113" bestFit="1" customWidth="1"/>
    <col min="12037" max="12037" width="38" style="113" customWidth="1"/>
    <col min="12038" max="12038" width="6.6640625" style="113" customWidth="1"/>
    <col min="12039" max="12039" width="12.88671875" style="113" customWidth="1"/>
    <col min="12040" max="12040" width="10.44140625" style="113" bestFit="1" customWidth="1"/>
    <col min="12041" max="12041" width="15.33203125" style="113" bestFit="1" customWidth="1"/>
    <col min="12042" max="12042" width="8.88671875" style="113"/>
    <col min="12043" max="12043" width="11.44140625" style="113" bestFit="1" customWidth="1"/>
    <col min="12044" max="12291" width="8.88671875" style="113"/>
    <col min="12292" max="12292" width="10.33203125" style="113" bestFit="1" customWidth="1"/>
    <col min="12293" max="12293" width="38" style="113" customWidth="1"/>
    <col min="12294" max="12294" width="6.6640625" style="113" customWidth="1"/>
    <col min="12295" max="12295" width="12.88671875" style="113" customWidth="1"/>
    <col min="12296" max="12296" width="10.44140625" style="113" bestFit="1" customWidth="1"/>
    <col min="12297" max="12297" width="15.33203125" style="113" bestFit="1" customWidth="1"/>
    <col min="12298" max="12298" width="8.88671875" style="113"/>
    <col min="12299" max="12299" width="11.44140625" style="113" bestFit="1" customWidth="1"/>
    <col min="12300" max="12547" width="8.88671875" style="113"/>
    <col min="12548" max="12548" width="10.33203125" style="113" bestFit="1" customWidth="1"/>
    <col min="12549" max="12549" width="38" style="113" customWidth="1"/>
    <col min="12550" max="12550" width="6.6640625" style="113" customWidth="1"/>
    <col min="12551" max="12551" width="12.88671875" style="113" customWidth="1"/>
    <col min="12552" max="12552" width="10.44140625" style="113" bestFit="1" customWidth="1"/>
    <col min="12553" max="12553" width="15.33203125" style="113" bestFit="1" customWidth="1"/>
    <col min="12554" max="12554" width="8.88671875" style="113"/>
    <col min="12555" max="12555" width="11.44140625" style="113" bestFit="1" customWidth="1"/>
    <col min="12556" max="12803" width="8.88671875" style="113"/>
    <col min="12804" max="12804" width="10.33203125" style="113" bestFit="1" customWidth="1"/>
    <col min="12805" max="12805" width="38" style="113" customWidth="1"/>
    <col min="12806" max="12806" width="6.6640625" style="113" customWidth="1"/>
    <col min="12807" max="12807" width="12.88671875" style="113" customWidth="1"/>
    <col min="12808" max="12808" width="10.44140625" style="113" bestFit="1" customWidth="1"/>
    <col min="12809" max="12809" width="15.33203125" style="113" bestFit="1" customWidth="1"/>
    <col min="12810" max="12810" width="8.88671875" style="113"/>
    <col min="12811" max="12811" width="11.44140625" style="113" bestFit="1" customWidth="1"/>
    <col min="12812" max="13059" width="8.88671875" style="113"/>
    <col min="13060" max="13060" width="10.33203125" style="113" bestFit="1" customWidth="1"/>
    <col min="13061" max="13061" width="38" style="113" customWidth="1"/>
    <col min="13062" max="13062" width="6.6640625" style="113" customWidth="1"/>
    <col min="13063" max="13063" width="12.88671875" style="113" customWidth="1"/>
    <col min="13064" max="13064" width="10.44140625" style="113" bestFit="1" customWidth="1"/>
    <col min="13065" max="13065" width="15.33203125" style="113" bestFit="1" customWidth="1"/>
    <col min="13066" max="13066" width="8.88671875" style="113"/>
    <col min="13067" max="13067" width="11.44140625" style="113" bestFit="1" customWidth="1"/>
    <col min="13068" max="13315" width="8.88671875" style="113"/>
    <col min="13316" max="13316" width="10.33203125" style="113" bestFit="1" customWidth="1"/>
    <col min="13317" max="13317" width="38" style="113" customWidth="1"/>
    <col min="13318" max="13318" width="6.6640625" style="113" customWidth="1"/>
    <col min="13319" max="13319" width="12.88671875" style="113" customWidth="1"/>
    <col min="13320" max="13320" width="10.44140625" style="113" bestFit="1" customWidth="1"/>
    <col min="13321" max="13321" width="15.33203125" style="113" bestFit="1" customWidth="1"/>
    <col min="13322" max="13322" width="8.88671875" style="113"/>
    <col min="13323" max="13323" width="11.44140625" style="113" bestFit="1" customWidth="1"/>
    <col min="13324" max="13571" width="8.88671875" style="113"/>
    <col min="13572" max="13572" width="10.33203125" style="113" bestFit="1" customWidth="1"/>
    <col min="13573" max="13573" width="38" style="113" customWidth="1"/>
    <col min="13574" max="13574" width="6.6640625" style="113" customWidth="1"/>
    <col min="13575" max="13575" width="12.88671875" style="113" customWidth="1"/>
    <col min="13576" max="13576" width="10.44140625" style="113" bestFit="1" customWidth="1"/>
    <col min="13577" max="13577" width="15.33203125" style="113" bestFit="1" customWidth="1"/>
    <col min="13578" max="13578" width="8.88671875" style="113"/>
    <col min="13579" max="13579" width="11.44140625" style="113" bestFit="1" customWidth="1"/>
    <col min="13580" max="13827" width="8.88671875" style="113"/>
    <col min="13828" max="13828" width="10.33203125" style="113" bestFit="1" customWidth="1"/>
    <col min="13829" max="13829" width="38" style="113" customWidth="1"/>
    <col min="13830" max="13830" width="6.6640625" style="113" customWidth="1"/>
    <col min="13831" max="13831" width="12.88671875" style="113" customWidth="1"/>
    <col min="13832" max="13832" width="10.44140625" style="113" bestFit="1" customWidth="1"/>
    <col min="13833" max="13833" width="15.33203125" style="113" bestFit="1" customWidth="1"/>
    <col min="13834" max="13834" width="8.88671875" style="113"/>
    <col min="13835" max="13835" width="11.44140625" style="113" bestFit="1" customWidth="1"/>
    <col min="13836" max="14083" width="8.88671875" style="113"/>
    <col min="14084" max="14084" width="10.33203125" style="113" bestFit="1" customWidth="1"/>
    <col min="14085" max="14085" width="38" style="113" customWidth="1"/>
    <col min="14086" max="14086" width="6.6640625" style="113" customWidth="1"/>
    <col min="14087" max="14087" width="12.88671875" style="113" customWidth="1"/>
    <col min="14088" max="14088" width="10.44140625" style="113" bestFit="1" customWidth="1"/>
    <col min="14089" max="14089" width="15.33203125" style="113" bestFit="1" customWidth="1"/>
    <col min="14090" max="14090" width="8.88671875" style="113"/>
    <col min="14091" max="14091" width="11.44140625" style="113" bestFit="1" customWidth="1"/>
    <col min="14092" max="14339" width="8.88671875" style="113"/>
    <col min="14340" max="14340" width="10.33203125" style="113" bestFit="1" customWidth="1"/>
    <col min="14341" max="14341" width="38" style="113" customWidth="1"/>
    <col min="14342" max="14342" width="6.6640625" style="113" customWidth="1"/>
    <col min="14343" max="14343" width="12.88671875" style="113" customWidth="1"/>
    <col min="14344" max="14344" width="10.44140625" style="113" bestFit="1" customWidth="1"/>
    <col min="14345" max="14345" width="15.33203125" style="113" bestFit="1" customWidth="1"/>
    <col min="14346" max="14346" width="8.88671875" style="113"/>
    <col min="14347" max="14347" width="11.44140625" style="113" bestFit="1" customWidth="1"/>
    <col min="14348" max="14595" width="8.88671875" style="113"/>
    <col min="14596" max="14596" width="10.33203125" style="113" bestFit="1" customWidth="1"/>
    <col min="14597" max="14597" width="38" style="113" customWidth="1"/>
    <col min="14598" max="14598" width="6.6640625" style="113" customWidth="1"/>
    <col min="14599" max="14599" width="12.88671875" style="113" customWidth="1"/>
    <col min="14600" max="14600" width="10.44140625" style="113" bestFit="1" customWidth="1"/>
    <col min="14601" max="14601" width="15.33203125" style="113" bestFit="1" customWidth="1"/>
    <col min="14602" max="14602" width="8.88671875" style="113"/>
    <col min="14603" max="14603" width="11.44140625" style="113" bestFit="1" customWidth="1"/>
    <col min="14604" max="14851" width="8.88671875" style="113"/>
    <col min="14852" max="14852" width="10.33203125" style="113" bestFit="1" customWidth="1"/>
    <col min="14853" max="14853" width="38" style="113" customWidth="1"/>
    <col min="14854" max="14854" width="6.6640625" style="113" customWidth="1"/>
    <col min="14855" max="14855" width="12.88671875" style="113" customWidth="1"/>
    <col min="14856" max="14856" width="10.44140625" style="113" bestFit="1" customWidth="1"/>
    <col min="14857" max="14857" width="15.33203125" style="113" bestFit="1" customWidth="1"/>
    <col min="14858" max="14858" width="8.88671875" style="113"/>
    <col min="14859" max="14859" width="11.44140625" style="113" bestFit="1" customWidth="1"/>
    <col min="14860" max="15107" width="8.88671875" style="113"/>
    <col min="15108" max="15108" width="10.33203125" style="113" bestFit="1" customWidth="1"/>
    <col min="15109" max="15109" width="38" style="113" customWidth="1"/>
    <col min="15110" max="15110" width="6.6640625" style="113" customWidth="1"/>
    <col min="15111" max="15111" width="12.88671875" style="113" customWidth="1"/>
    <col min="15112" max="15112" width="10.44140625" style="113" bestFit="1" customWidth="1"/>
    <col min="15113" max="15113" width="15.33203125" style="113" bestFit="1" customWidth="1"/>
    <col min="15114" max="15114" width="8.88671875" style="113"/>
    <col min="15115" max="15115" width="11.44140625" style="113" bestFit="1" customWidth="1"/>
    <col min="15116" max="15363" width="8.88671875" style="113"/>
    <col min="15364" max="15364" width="10.33203125" style="113" bestFit="1" customWidth="1"/>
    <col min="15365" max="15365" width="38" style="113" customWidth="1"/>
    <col min="15366" max="15366" width="6.6640625" style="113" customWidth="1"/>
    <col min="15367" max="15367" width="12.88671875" style="113" customWidth="1"/>
    <col min="15368" max="15368" width="10.44140625" style="113" bestFit="1" customWidth="1"/>
    <col min="15369" max="15369" width="15.33203125" style="113" bestFit="1" customWidth="1"/>
    <col min="15370" max="15370" width="8.88671875" style="113"/>
    <col min="15371" max="15371" width="11.44140625" style="113" bestFit="1" customWidth="1"/>
    <col min="15372" max="15619" width="8.88671875" style="113"/>
    <col min="15620" max="15620" width="10.33203125" style="113" bestFit="1" customWidth="1"/>
    <col min="15621" max="15621" width="38" style="113" customWidth="1"/>
    <col min="15622" max="15622" width="6.6640625" style="113" customWidth="1"/>
    <col min="15623" max="15623" width="12.88671875" style="113" customWidth="1"/>
    <col min="15624" max="15624" width="10.44140625" style="113" bestFit="1" customWidth="1"/>
    <col min="15625" max="15625" width="15.33203125" style="113" bestFit="1" customWidth="1"/>
    <col min="15626" max="15626" width="8.88671875" style="113"/>
    <col min="15627" max="15627" width="11.44140625" style="113" bestFit="1" customWidth="1"/>
    <col min="15628" max="15875" width="8.88671875" style="113"/>
    <col min="15876" max="15876" width="10.33203125" style="113" bestFit="1" customWidth="1"/>
    <col min="15877" max="15877" width="38" style="113" customWidth="1"/>
    <col min="15878" max="15878" width="6.6640625" style="113" customWidth="1"/>
    <col min="15879" max="15879" width="12.88671875" style="113" customWidth="1"/>
    <col min="15880" max="15880" width="10.44140625" style="113" bestFit="1" customWidth="1"/>
    <col min="15881" max="15881" width="15.33203125" style="113" bestFit="1" customWidth="1"/>
    <col min="15882" max="15882" width="8.88671875" style="113"/>
    <col min="15883" max="15883" width="11.44140625" style="113" bestFit="1" customWidth="1"/>
    <col min="15884" max="16131" width="8.88671875" style="113"/>
    <col min="16132" max="16132" width="10.33203125" style="113" bestFit="1" customWidth="1"/>
    <col min="16133" max="16133" width="38" style="113" customWidth="1"/>
    <col min="16134" max="16134" width="6.6640625" style="113" customWidth="1"/>
    <col min="16135" max="16135" width="12.88671875" style="113" customWidth="1"/>
    <col min="16136" max="16136" width="10.44140625" style="113" bestFit="1" customWidth="1"/>
    <col min="16137" max="16137" width="15.33203125" style="113" bestFit="1" customWidth="1"/>
    <col min="16138" max="16138" width="8.88671875" style="113"/>
    <col min="16139" max="16139" width="11.44140625" style="113" bestFit="1" customWidth="1"/>
    <col min="16140" max="16384" width="8.88671875" style="113"/>
  </cols>
  <sheetData>
    <row r="1" spans="1:12" ht="17.399999999999999" customHeight="1" x14ac:dyDescent="0.25">
      <c r="A1" s="225" t="s">
        <v>98</v>
      </c>
      <c r="B1" s="225"/>
      <c r="C1" s="225"/>
      <c r="D1" s="225"/>
      <c r="E1" s="225"/>
      <c r="F1" s="225"/>
      <c r="G1" s="225"/>
      <c r="H1" s="225"/>
      <c r="I1" s="225"/>
    </row>
    <row r="2" spans="1:12" ht="27.6" customHeight="1" x14ac:dyDescent="0.25">
      <c r="A2" s="207" t="s">
        <v>101</v>
      </c>
      <c r="B2" s="207"/>
      <c r="C2" s="207"/>
      <c r="D2" s="207"/>
      <c r="E2" s="207"/>
      <c r="F2" s="207"/>
      <c r="G2" s="207"/>
      <c r="H2" s="207"/>
      <c r="I2" s="207"/>
    </row>
    <row r="3" spans="1:12" ht="31.95" customHeight="1" thickBot="1" x14ac:dyDescent="0.3">
      <c r="A3" s="207" t="s">
        <v>102</v>
      </c>
      <c r="B3" s="207"/>
      <c r="C3" s="207"/>
      <c r="D3" s="207"/>
      <c r="E3" s="207"/>
      <c r="F3" s="207"/>
      <c r="G3" s="207"/>
      <c r="H3" s="207"/>
      <c r="I3" s="207"/>
      <c r="K3" s="118" t="s">
        <v>5</v>
      </c>
    </row>
    <row r="4" spans="1:12" ht="42.6" thickTop="1" thickBot="1" x14ac:dyDescent="0.3">
      <c r="A4" s="114" t="s">
        <v>6</v>
      </c>
      <c r="B4" s="114" t="s">
        <v>192</v>
      </c>
      <c r="C4" s="131" t="s">
        <v>0</v>
      </c>
      <c r="D4" s="131" t="s">
        <v>7</v>
      </c>
      <c r="E4" s="132" t="s">
        <v>8</v>
      </c>
      <c r="F4" s="131" t="s">
        <v>9</v>
      </c>
      <c r="G4" s="111" t="s">
        <v>190</v>
      </c>
      <c r="H4" s="111" t="s">
        <v>191</v>
      </c>
      <c r="I4" s="133" t="s">
        <v>10</v>
      </c>
      <c r="K4" s="118">
        <v>1.08</v>
      </c>
      <c r="L4" s="113" t="s">
        <v>11</v>
      </c>
    </row>
    <row r="5" spans="1:12" ht="55.8" thickTop="1" x14ac:dyDescent="0.25">
      <c r="A5" s="134" t="s">
        <v>12</v>
      </c>
      <c r="B5" s="135"/>
      <c r="C5" s="136" t="s">
        <v>13</v>
      </c>
      <c r="D5" s="137" t="s">
        <v>14</v>
      </c>
      <c r="E5" s="138">
        <f>K4*247.15</f>
        <v>266.92</v>
      </c>
      <c r="F5" s="139">
        <f>'MS Jambil'!H10*K5</f>
        <v>0</v>
      </c>
      <c r="G5" s="140"/>
      <c r="H5" s="140"/>
      <c r="I5" s="141">
        <f>F5*E5</f>
        <v>0</v>
      </c>
      <c r="K5" s="142">
        <f>1.05</f>
        <v>1.05</v>
      </c>
      <c r="L5" s="113" t="s">
        <v>15</v>
      </c>
    </row>
    <row r="6" spans="1:12" ht="41.4" x14ac:dyDescent="0.25">
      <c r="A6" s="134" t="s">
        <v>16</v>
      </c>
      <c r="B6" s="135"/>
      <c r="C6" s="143" t="s">
        <v>17</v>
      </c>
      <c r="D6" s="137" t="s">
        <v>14</v>
      </c>
      <c r="E6" s="144">
        <f>K4*2875.43</f>
        <v>3105.46</v>
      </c>
      <c r="F6" s="139">
        <f>'MS Jambil'!H13*K5</f>
        <v>0</v>
      </c>
      <c r="G6" s="140"/>
      <c r="H6" s="140"/>
      <c r="I6" s="141">
        <f>F6*E6</f>
        <v>0</v>
      </c>
    </row>
    <row r="7" spans="1:12" ht="27.6" x14ac:dyDescent="0.25">
      <c r="A7" s="134" t="s">
        <v>18</v>
      </c>
      <c r="B7" s="135"/>
      <c r="C7" s="143" t="s">
        <v>19</v>
      </c>
      <c r="D7" s="137" t="s">
        <v>20</v>
      </c>
      <c r="E7" s="144">
        <f>K4*681.93</f>
        <v>736.48</v>
      </c>
      <c r="F7" s="139">
        <f>'MS Jambil'!H18*K5</f>
        <v>0</v>
      </c>
      <c r="G7" s="140"/>
      <c r="H7" s="140"/>
      <c r="I7" s="141">
        <f t="shared" ref="I7:I12" si="0">F7*E7</f>
        <v>0</v>
      </c>
    </row>
    <row r="8" spans="1:12" ht="41.4" x14ac:dyDescent="0.25">
      <c r="A8" s="134" t="s">
        <v>21</v>
      </c>
      <c r="B8" s="135"/>
      <c r="C8" s="143" t="s">
        <v>22</v>
      </c>
      <c r="D8" s="137" t="s">
        <v>14</v>
      </c>
      <c r="E8" s="144">
        <f>K4*12745.86</f>
        <v>13765.53</v>
      </c>
      <c r="F8" s="139">
        <f>'MS Jambil'!H21*K5</f>
        <v>0</v>
      </c>
      <c r="G8" s="140"/>
      <c r="H8" s="140"/>
      <c r="I8" s="141">
        <f t="shared" si="0"/>
        <v>0</v>
      </c>
    </row>
    <row r="9" spans="1:12" ht="27.6" x14ac:dyDescent="0.25">
      <c r="A9" s="134" t="s">
        <v>23</v>
      </c>
      <c r="B9" s="135"/>
      <c r="C9" s="143" t="s">
        <v>24</v>
      </c>
      <c r="D9" s="137" t="s">
        <v>14</v>
      </c>
      <c r="E9" s="144">
        <f>K4*7839.27</f>
        <v>8466.41</v>
      </c>
      <c r="F9" s="139">
        <f>'MS Jambil'!H24*K5</f>
        <v>0</v>
      </c>
      <c r="G9" s="140"/>
      <c r="H9" s="140"/>
      <c r="I9" s="141">
        <f t="shared" si="0"/>
        <v>0</v>
      </c>
    </row>
    <row r="10" spans="1:12" ht="41.4" x14ac:dyDescent="0.25">
      <c r="A10" s="134" t="s">
        <v>25</v>
      </c>
      <c r="B10" s="135"/>
      <c r="C10" s="143" t="s">
        <v>26</v>
      </c>
      <c r="D10" s="137" t="s">
        <v>20</v>
      </c>
      <c r="E10" s="144">
        <f>K4*710.56</f>
        <v>767.4</v>
      </c>
      <c r="F10" s="139">
        <f>'MS Jambil'!H27*K5</f>
        <v>0</v>
      </c>
      <c r="G10" s="140"/>
      <c r="H10" s="140"/>
      <c r="I10" s="141">
        <f t="shared" si="0"/>
        <v>0</v>
      </c>
    </row>
    <row r="11" spans="1:12" s="148" customFormat="1" ht="55.2" x14ac:dyDescent="0.25">
      <c r="A11" s="145" t="s">
        <v>27</v>
      </c>
      <c r="B11" s="146"/>
      <c r="C11" s="147" t="s">
        <v>28</v>
      </c>
      <c r="D11" s="137" t="s">
        <v>29</v>
      </c>
      <c r="E11" s="144">
        <f>K4*314.55</f>
        <v>339.71</v>
      </c>
      <c r="F11" s="139">
        <f>'MS Jambil'!H30*K5</f>
        <v>0</v>
      </c>
      <c r="G11" s="140"/>
      <c r="H11" s="140"/>
      <c r="I11" s="141">
        <f t="shared" si="0"/>
        <v>0</v>
      </c>
    </row>
    <row r="12" spans="1:12" ht="27.6" x14ac:dyDescent="0.25">
      <c r="A12" s="134" t="s">
        <v>30</v>
      </c>
      <c r="B12" s="135"/>
      <c r="C12" s="143" t="s">
        <v>31</v>
      </c>
      <c r="D12" s="137" t="s">
        <v>14</v>
      </c>
      <c r="E12" s="138">
        <f>K4*123.11</f>
        <v>132.96</v>
      </c>
      <c r="F12" s="139">
        <f>'MS Jambil'!H33*K5</f>
        <v>0</v>
      </c>
      <c r="G12" s="140"/>
      <c r="H12" s="140"/>
      <c r="I12" s="141">
        <f t="shared" si="0"/>
        <v>0</v>
      </c>
    </row>
    <row r="13" spans="1:12" ht="55.2" x14ac:dyDescent="0.25">
      <c r="A13" s="119" t="s">
        <v>32</v>
      </c>
      <c r="B13" s="120"/>
      <c r="C13" s="127" t="s">
        <v>33</v>
      </c>
      <c r="D13" s="122" t="s">
        <v>14</v>
      </c>
      <c r="E13" s="123">
        <f>K4*357.09</f>
        <v>385.66</v>
      </c>
      <c r="F13" s="124">
        <f>'MS Jambil'!H36*K5</f>
        <v>0</v>
      </c>
      <c r="G13" s="125"/>
      <c r="H13" s="125"/>
      <c r="I13" s="126">
        <f>F13*E13</f>
        <v>0</v>
      </c>
    </row>
    <row r="14" spans="1:12" ht="24" customHeight="1" thickBot="1" x14ac:dyDescent="0.3">
      <c r="A14" s="222" t="s">
        <v>4</v>
      </c>
      <c r="B14" s="223"/>
      <c r="C14" s="224"/>
      <c r="D14" s="224"/>
      <c r="E14" s="224"/>
      <c r="F14" s="128"/>
      <c r="G14" s="129"/>
      <c r="H14" s="129"/>
      <c r="I14" s="130">
        <f>SUM(I5:I13)</f>
        <v>0</v>
      </c>
      <c r="J14" s="149"/>
    </row>
  </sheetData>
  <mergeCells count="4">
    <mergeCell ref="A1:I1"/>
    <mergeCell ref="A2:I2"/>
    <mergeCell ref="A3:I3"/>
    <mergeCell ref="A14:E14"/>
  </mergeCells>
  <printOptions horizontalCentered="1"/>
  <pageMargins left="0.59055118110236227" right="0.59055118110236227" top="0.59055118110236227" bottom="0.59055118110236227" header="0.11811023622047245" footer="0.11811023622047245"/>
  <pageSetup paperSize="9" scale="98"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43">
    <tabColor theme="3" tint="0.59999389629810485"/>
  </sheetPr>
  <dimension ref="A1:I36"/>
  <sheetViews>
    <sheetView view="pageBreakPreview" topLeftCell="A16" zoomScale="140" zoomScaleNormal="100" zoomScaleSheetLayoutView="140" workbookViewId="0">
      <selection activeCell="B10" sqref="B10:G10"/>
    </sheetView>
  </sheetViews>
  <sheetFormatPr defaultColWidth="8.88671875" defaultRowHeight="13.2" x14ac:dyDescent="0.25"/>
  <cols>
    <col min="1" max="1" width="11.109375" style="41" customWidth="1"/>
    <col min="2" max="2" width="28" style="41" customWidth="1"/>
    <col min="3" max="3" width="4.5546875" style="41" bestFit="1" customWidth="1"/>
    <col min="4" max="4" width="6.44140625" style="41" customWidth="1"/>
    <col min="5" max="5" width="9.33203125" style="41" bestFit="1" customWidth="1"/>
    <col min="6" max="6" width="7.33203125" style="41" bestFit="1" customWidth="1"/>
    <col min="7" max="7" width="6.88671875" style="41" bestFit="1" customWidth="1"/>
    <col min="8" max="8" width="18.5546875" style="41" customWidth="1"/>
    <col min="9" max="256" width="8.88671875" style="11"/>
    <col min="257" max="257" width="11.109375" style="11" customWidth="1"/>
    <col min="258" max="258" width="28" style="11" customWidth="1"/>
    <col min="259" max="259" width="4.5546875" style="11" bestFit="1" customWidth="1"/>
    <col min="260" max="260" width="6.44140625" style="11" customWidth="1"/>
    <col min="261" max="261" width="9.33203125" style="11" bestFit="1" customWidth="1"/>
    <col min="262" max="262" width="7.33203125" style="11" bestFit="1" customWidth="1"/>
    <col min="263" max="263" width="6.88671875" style="11" bestFit="1" customWidth="1"/>
    <col min="264" max="264" width="18.5546875" style="11" customWidth="1"/>
    <col min="265" max="512" width="8.88671875" style="11"/>
    <col min="513" max="513" width="11.109375" style="11" customWidth="1"/>
    <col min="514" max="514" width="28" style="11" customWidth="1"/>
    <col min="515" max="515" width="4.5546875" style="11" bestFit="1" customWidth="1"/>
    <col min="516" max="516" width="6.44140625" style="11" customWidth="1"/>
    <col min="517" max="517" width="9.33203125" style="11" bestFit="1" customWidth="1"/>
    <col min="518" max="518" width="7.33203125" style="11" bestFit="1" customWidth="1"/>
    <col min="519" max="519" width="6.88671875" style="11" bestFit="1" customWidth="1"/>
    <col min="520" max="520" width="18.5546875" style="11" customWidth="1"/>
    <col min="521" max="768" width="8.88671875" style="11"/>
    <col min="769" max="769" width="11.109375" style="11" customWidth="1"/>
    <col min="770" max="770" width="28" style="11" customWidth="1"/>
    <col min="771" max="771" width="4.5546875" style="11" bestFit="1" customWidth="1"/>
    <col min="772" max="772" width="6.44140625" style="11" customWidth="1"/>
    <col min="773" max="773" width="9.33203125" style="11" bestFit="1" customWidth="1"/>
    <col min="774" max="774" width="7.33203125" style="11" bestFit="1" customWidth="1"/>
    <col min="775" max="775" width="6.88671875" style="11" bestFit="1" customWidth="1"/>
    <col min="776" max="776" width="18.5546875" style="11" customWidth="1"/>
    <col min="777" max="1024" width="8.88671875" style="11"/>
    <col min="1025" max="1025" width="11.109375" style="11" customWidth="1"/>
    <col min="1026" max="1026" width="28" style="11" customWidth="1"/>
    <col min="1027" max="1027" width="4.5546875" style="11" bestFit="1" customWidth="1"/>
    <col min="1028" max="1028" width="6.44140625" style="11" customWidth="1"/>
    <col min="1029" max="1029" width="9.33203125" style="11" bestFit="1" customWidth="1"/>
    <col min="1030" max="1030" width="7.33203125" style="11" bestFit="1" customWidth="1"/>
    <col min="1031" max="1031" width="6.88671875" style="11" bestFit="1" customWidth="1"/>
    <col min="1032" max="1032" width="18.5546875" style="11" customWidth="1"/>
    <col min="1033" max="1280" width="8.88671875" style="11"/>
    <col min="1281" max="1281" width="11.109375" style="11" customWidth="1"/>
    <col min="1282" max="1282" width="28" style="11" customWidth="1"/>
    <col min="1283" max="1283" width="4.5546875" style="11" bestFit="1" customWidth="1"/>
    <col min="1284" max="1284" width="6.44140625" style="11" customWidth="1"/>
    <col min="1285" max="1285" width="9.33203125" style="11" bestFit="1" customWidth="1"/>
    <col min="1286" max="1286" width="7.33203125" style="11" bestFit="1" customWidth="1"/>
    <col min="1287" max="1287" width="6.88671875" style="11" bestFit="1" customWidth="1"/>
    <col min="1288" max="1288" width="18.5546875" style="11" customWidth="1"/>
    <col min="1289" max="1536" width="8.88671875" style="11"/>
    <col min="1537" max="1537" width="11.109375" style="11" customWidth="1"/>
    <col min="1538" max="1538" width="28" style="11" customWidth="1"/>
    <col min="1539" max="1539" width="4.5546875" style="11" bestFit="1" customWidth="1"/>
    <col min="1540" max="1540" width="6.44140625" style="11" customWidth="1"/>
    <col min="1541" max="1541" width="9.33203125" style="11" bestFit="1" customWidth="1"/>
    <col min="1542" max="1542" width="7.33203125" style="11" bestFit="1" customWidth="1"/>
    <col min="1543" max="1543" width="6.88671875" style="11" bestFit="1" customWidth="1"/>
    <col min="1544" max="1544" width="18.5546875" style="11" customWidth="1"/>
    <col min="1545" max="1792" width="8.88671875" style="11"/>
    <col min="1793" max="1793" width="11.109375" style="11" customWidth="1"/>
    <col min="1794" max="1794" width="28" style="11" customWidth="1"/>
    <col min="1795" max="1795" width="4.5546875" style="11" bestFit="1" customWidth="1"/>
    <col min="1796" max="1796" width="6.44140625" style="11" customWidth="1"/>
    <col min="1797" max="1797" width="9.33203125" style="11" bestFit="1" customWidth="1"/>
    <col min="1798" max="1798" width="7.33203125" style="11" bestFit="1" customWidth="1"/>
    <col min="1799" max="1799" width="6.88671875" style="11" bestFit="1" customWidth="1"/>
    <col min="1800" max="1800" width="18.5546875" style="11" customWidth="1"/>
    <col min="1801" max="2048" width="8.88671875" style="11"/>
    <col min="2049" max="2049" width="11.109375" style="11" customWidth="1"/>
    <col min="2050" max="2050" width="28" style="11" customWidth="1"/>
    <col min="2051" max="2051" width="4.5546875" style="11" bestFit="1" customWidth="1"/>
    <col min="2052" max="2052" width="6.44140625" style="11" customWidth="1"/>
    <col min="2053" max="2053" width="9.33203125" style="11" bestFit="1" customWidth="1"/>
    <col min="2054" max="2054" width="7.33203125" style="11" bestFit="1" customWidth="1"/>
    <col min="2055" max="2055" width="6.88671875" style="11" bestFit="1" customWidth="1"/>
    <col min="2056" max="2056" width="18.5546875" style="11" customWidth="1"/>
    <col min="2057" max="2304" width="8.88671875" style="11"/>
    <col min="2305" max="2305" width="11.109375" style="11" customWidth="1"/>
    <col min="2306" max="2306" width="28" style="11" customWidth="1"/>
    <col min="2307" max="2307" width="4.5546875" style="11" bestFit="1" customWidth="1"/>
    <col min="2308" max="2308" width="6.44140625" style="11" customWidth="1"/>
    <col min="2309" max="2309" width="9.33203125" style="11" bestFit="1" customWidth="1"/>
    <col min="2310" max="2310" width="7.33203125" style="11" bestFit="1" customWidth="1"/>
    <col min="2311" max="2311" width="6.88671875" style="11" bestFit="1" customWidth="1"/>
    <col min="2312" max="2312" width="18.5546875" style="11" customWidth="1"/>
    <col min="2313" max="2560" width="8.88671875" style="11"/>
    <col min="2561" max="2561" width="11.109375" style="11" customWidth="1"/>
    <col min="2562" max="2562" width="28" style="11" customWidth="1"/>
    <col min="2563" max="2563" width="4.5546875" style="11" bestFit="1" customWidth="1"/>
    <col min="2564" max="2564" width="6.44140625" style="11" customWidth="1"/>
    <col min="2565" max="2565" width="9.33203125" style="11" bestFit="1" customWidth="1"/>
    <col min="2566" max="2566" width="7.33203125" style="11" bestFit="1" customWidth="1"/>
    <col min="2567" max="2567" width="6.88671875" style="11" bestFit="1" customWidth="1"/>
    <col min="2568" max="2568" width="18.5546875" style="11" customWidth="1"/>
    <col min="2569" max="2816" width="8.88671875" style="11"/>
    <col min="2817" max="2817" width="11.109375" style="11" customWidth="1"/>
    <col min="2818" max="2818" width="28" style="11" customWidth="1"/>
    <col min="2819" max="2819" width="4.5546875" style="11" bestFit="1" customWidth="1"/>
    <col min="2820" max="2820" width="6.44140625" style="11" customWidth="1"/>
    <col min="2821" max="2821" width="9.33203125" style="11" bestFit="1" customWidth="1"/>
    <col min="2822" max="2822" width="7.33203125" style="11" bestFit="1" customWidth="1"/>
    <col min="2823" max="2823" width="6.88671875" style="11" bestFit="1" customWidth="1"/>
    <col min="2824" max="2824" width="18.5546875" style="11" customWidth="1"/>
    <col min="2825" max="3072" width="8.88671875" style="11"/>
    <col min="3073" max="3073" width="11.109375" style="11" customWidth="1"/>
    <col min="3074" max="3074" width="28" style="11" customWidth="1"/>
    <col min="3075" max="3075" width="4.5546875" style="11" bestFit="1" customWidth="1"/>
    <col min="3076" max="3076" width="6.44140625" style="11" customWidth="1"/>
    <col min="3077" max="3077" width="9.33203125" style="11" bestFit="1" customWidth="1"/>
    <col min="3078" max="3078" width="7.33203125" style="11" bestFit="1" customWidth="1"/>
    <col min="3079" max="3079" width="6.88671875" style="11" bestFit="1" customWidth="1"/>
    <col min="3080" max="3080" width="18.5546875" style="11" customWidth="1"/>
    <col min="3081" max="3328" width="8.88671875" style="11"/>
    <col min="3329" max="3329" width="11.109375" style="11" customWidth="1"/>
    <col min="3330" max="3330" width="28" style="11" customWidth="1"/>
    <col min="3331" max="3331" width="4.5546875" style="11" bestFit="1" customWidth="1"/>
    <col min="3332" max="3332" width="6.44140625" style="11" customWidth="1"/>
    <col min="3333" max="3333" width="9.33203125" style="11" bestFit="1" customWidth="1"/>
    <col min="3334" max="3334" width="7.33203125" style="11" bestFit="1" customWidth="1"/>
    <col min="3335" max="3335" width="6.88671875" style="11" bestFit="1" customWidth="1"/>
    <col min="3336" max="3336" width="18.5546875" style="11" customWidth="1"/>
    <col min="3337" max="3584" width="8.88671875" style="11"/>
    <col min="3585" max="3585" width="11.109375" style="11" customWidth="1"/>
    <col min="3586" max="3586" width="28" style="11" customWidth="1"/>
    <col min="3587" max="3587" width="4.5546875" style="11" bestFit="1" customWidth="1"/>
    <col min="3588" max="3588" width="6.44140625" style="11" customWidth="1"/>
    <col min="3589" max="3589" width="9.33203125" style="11" bestFit="1" customWidth="1"/>
    <col min="3590" max="3590" width="7.33203125" style="11" bestFit="1" customWidth="1"/>
    <col min="3591" max="3591" width="6.88671875" style="11" bestFit="1" customWidth="1"/>
    <col min="3592" max="3592" width="18.5546875" style="11" customWidth="1"/>
    <col min="3593" max="3840" width="8.88671875" style="11"/>
    <col min="3841" max="3841" width="11.109375" style="11" customWidth="1"/>
    <col min="3842" max="3842" width="28" style="11" customWidth="1"/>
    <col min="3843" max="3843" width="4.5546875" style="11" bestFit="1" customWidth="1"/>
    <col min="3844" max="3844" width="6.44140625" style="11" customWidth="1"/>
    <col min="3845" max="3845" width="9.33203125" style="11" bestFit="1" customWidth="1"/>
    <col min="3846" max="3846" width="7.33203125" style="11" bestFit="1" customWidth="1"/>
    <col min="3847" max="3847" width="6.88671875" style="11" bestFit="1" customWidth="1"/>
    <col min="3848" max="3848" width="18.5546875" style="11" customWidth="1"/>
    <col min="3849" max="4096" width="8.88671875" style="11"/>
    <col min="4097" max="4097" width="11.109375" style="11" customWidth="1"/>
    <col min="4098" max="4098" width="28" style="11" customWidth="1"/>
    <col min="4099" max="4099" width="4.5546875" style="11" bestFit="1" customWidth="1"/>
    <col min="4100" max="4100" width="6.44140625" style="11" customWidth="1"/>
    <col min="4101" max="4101" width="9.33203125" style="11" bestFit="1" customWidth="1"/>
    <col min="4102" max="4102" width="7.33203125" style="11" bestFit="1" customWidth="1"/>
    <col min="4103" max="4103" width="6.88671875" style="11" bestFit="1" customWidth="1"/>
    <col min="4104" max="4104" width="18.5546875" style="11" customWidth="1"/>
    <col min="4105" max="4352" width="8.88671875" style="11"/>
    <col min="4353" max="4353" width="11.109375" style="11" customWidth="1"/>
    <col min="4354" max="4354" width="28" style="11" customWidth="1"/>
    <col min="4355" max="4355" width="4.5546875" style="11" bestFit="1" customWidth="1"/>
    <col min="4356" max="4356" width="6.44140625" style="11" customWidth="1"/>
    <col min="4357" max="4357" width="9.33203125" style="11" bestFit="1" customWidth="1"/>
    <col min="4358" max="4358" width="7.33203125" style="11" bestFit="1" customWidth="1"/>
    <col min="4359" max="4359" width="6.88671875" style="11" bestFit="1" customWidth="1"/>
    <col min="4360" max="4360" width="18.5546875" style="11" customWidth="1"/>
    <col min="4361" max="4608" width="8.88671875" style="11"/>
    <col min="4609" max="4609" width="11.109375" style="11" customWidth="1"/>
    <col min="4610" max="4610" width="28" style="11" customWidth="1"/>
    <col min="4611" max="4611" width="4.5546875" style="11" bestFit="1" customWidth="1"/>
    <col min="4612" max="4612" width="6.44140625" style="11" customWidth="1"/>
    <col min="4613" max="4613" width="9.33203125" style="11" bestFit="1" customWidth="1"/>
    <col min="4614" max="4614" width="7.33203125" style="11" bestFit="1" customWidth="1"/>
    <col min="4615" max="4615" width="6.88671875" style="11" bestFit="1" customWidth="1"/>
    <col min="4616" max="4616" width="18.5546875" style="11" customWidth="1"/>
    <col min="4617" max="4864" width="8.88671875" style="11"/>
    <col min="4865" max="4865" width="11.109375" style="11" customWidth="1"/>
    <col min="4866" max="4866" width="28" style="11" customWidth="1"/>
    <col min="4867" max="4867" width="4.5546875" style="11" bestFit="1" customWidth="1"/>
    <col min="4868" max="4868" width="6.44140625" style="11" customWidth="1"/>
    <col min="4869" max="4869" width="9.33203125" style="11" bestFit="1" customWidth="1"/>
    <col min="4870" max="4870" width="7.33203125" style="11" bestFit="1" customWidth="1"/>
    <col min="4871" max="4871" width="6.88671875" style="11" bestFit="1" customWidth="1"/>
    <col min="4872" max="4872" width="18.5546875" style="11" customWidth="1"/>
    <col min="4873" max="5120" width="8.88671875" style="11"/>
    <col min="5121" max="5121" width="11.109375" style="11" customWidth="1"/>
    <col min="5122" max="5122" width="28" style="11" customWidth="1"/>
    <col min="5123" max="5123" width="4.5546875" style="11" bestFit="1" customWidth="1"/>
    <col min="5124" max="5124" width="6.44140625" style="11" customWidth="1"/>
    <col min="5125" max="5125" width="9.33203125" style="11" bestFit="1" customWidth="1"/>
    <col min="5126" max="5126" width="7.33203125" style="11" bestFit="1" customWidth="1"/>
    <col min="5127" max="5127" width="6.88671875" style="11" bestFit="1" customWidth="1"/>
    <col min="5128" max="5128" width="18.5546875" style="11" customWidth="1"/>
    <col min="5129" max="5376" width="8.88671875" style="11"/>
    <col min="5377" max="5377" width="11.109375" style="11" customWidth="1"/>
    <col min="5378" max="5378" width="28" style="11" customWidth="1"/>
    <col min="5379" max="5379" width="4.5546875" style="11" bestFit="1" customWidth="1"/>
    <col min="5380" max="5380" width="6.44140625" style="11" customWidth="1"/>
    <col min="5381" max="5381" width="9.33203125" style="11" bestFit="1" customWidth="1"/>
    <col min="5382" max="5382" width="7.33203125" style="11" bestFit="1" customWidth="1"/>
    <col min="5383" max="5383" width="6.88671875" style="11" bestFit="1" customWidth="1"/>
    <col min="5384" max="5384" width="18.5546875" style="11" customWidth="1"/>
    <col min="5385" max="5632" width="8.88671875" style="11"/>
    <col min="5633" max="5633" width="11.109375" style="11" customWidth="1"/>
    <col min="5634" max="5634" width="28" style="11" customWidth="1"/>
    <col min="5635" max="5635" width="4.5546875" style="11" bestFit="1" customWidth="1"/>
    <col min="5636" max="5636" width="6.44140625" style="11" customWidth="1"/>
    <col min="5637" max="5637" width="9.33203125" style="11" bestFit="1" customWidth="1"/>
    <col min="5638" max="5638" width="7.33203125" style="11" bestFit="1" customWidth="1"/>
    <col min="5639" max="5639" width="6.88671875" style="11" bestFit="1" customWidth="1"/>
    <col min="5640" max="5640" width="18.5546875" style="11" customWidth="1"/>
    <col min="5641" max="5888" width="8.88671875" style="11"/>
    <col min="5889" max="5889" width="11.109375" style="11" customWidth="1"/>
    <col min="5890" max="5890" width="28" style="11" customWidth="1"/>
    <col min="5891" max="5891" width="4.5546875" style="11" bestFit="1" customWidth="1"/>
    <col min="5892" max="5892" width="6.44140625" style="11" customWidth="1"/>
    <col min="5893" max="5893" width="9.33203125" style="11" bestFit="1" customWidth="1"/>
    <col min="5894" max="5894" width="7.33203125" style="11" bestFit="1" customWidth="1"/>
    <col min="5895" max="5895" width="6.88671875" style="11" bestFit="1" customWidth="1"/>
    <col min="5896" max="5896" width="18.5546875" style="11" customWidth="1"/>
    <col min="5897" max="6144" width="8.88671875" style="11"/>
    <col min="6145" max="6145" width="11.109375" style="11" customWidth="1"/>
    <col min="6146" max="6146" width="28" style="11" customWidth="1"/>
    <col min="6147" max="6147" width="4.5546875" style="11" bestFit="1" customWidth="1"/>
    <col min="6148" max="6148" width="6.44140625" style="11" customWidth="1"/>
    <col min="6149" max="6149" width="9.33203125" style="11" bestFit="1" customWidth="1"/>
    <col min="6150" max="6150" width="7.33203125" style="11" bestFit="1" customWidth="1"/>
    <col min="6151" max="6151" width="6.88671875" style="11" bestFit="1" customWidth="1"/>
    <col min="6152" max="6152" width="18.5546875" style="11" customWidth="1"/>
    <col min="6153" max="6400" width="8.88671875" style="11"/>
    <col min="6401" max="6401" width="11.109375" style="11" customWidth="1"/>
    <col min="6402" max="6402" width="28" style="11" customWidth="1"/>
    <col min="6403" max="6403" width="4.5546875" style="11" bestFit="1" customWidth="1"/>
    <col min="6404" max="6404" width="6.44140625" style="11" customWidth="1"/>
    <col min="6405" max="6405" width="9.33203125" style="11" bestFit="1" customWidth="1"/>
    <col min="6406" max="6406" width="7.33203125" style="11" bestFit="1" customWidth="1"/>
    <col min="6407" max="6407" width="6.88671875" style="11" bestFit="1" customWidth="1"/>
    <col min="6408" max="6408" width="18.5546875" style="11" customWidth="1"/>
    <col min="6409" max="6656" width="8.88671875" style="11"/>
    <col min="6657" max="6657" width="11.109375" style="11" customWidth="1"/>
    <col min="6658" max="6658" width="28" style="11" customWidth="1"/>
    <col min="6659" max="6659" width="4.5546875" style="11" bestFit="1" customWidth="1"/>
    <col min="6660" max="6660" width="6.44140625" style="11" customWidth="1"/>
    <col min="6661" max="6661" width="9.33203125" style="11" bestFit="1" customWidth="1"/>
    <col min="6662" max="6662" width="7.33203125" style="11" bestFit="1" customWidth="1"/>
    <col min="6663" max="6663" width="6.88671875" style="11" bestFit="1" customWidth="1"/>
    <col min="6664" max="6664" width="18.5546875" style="11" customWidth="1"/>
    <col min="6665" max="6912" width="8.88671875" style="11"/>
    <col min="6913" max="6913" width="11.109375" style="11" customWidth="1"/>
    <col min="6914" max="6914" width="28" style="11" customWidth="1"/>
    <col min="6915" max="6915" width="4.5546875" style="11" bestFit="1" customWidth="1"/>
    <col min="6916" max="6916" width="6.44140625" style="11" customWidth="1"/>
    <col min="6917" max="6917" width="9.33203125" style="11" bestFit="1" customWidth="1"/>
    <col min="6918" max="6918" width="7.33203125" style="11" bestFit="1" customWidth="1"/>
    <col min="6919" max="6919" width="6.88671875" style="11" bestFit="1" customWidth="1"/>
    <col min="6920" max="6920" width="18.5546875" style="11" customWidth="1"/>
    <col min="6921" max="7168" width="8.88671875" style="11"/>
    <col min="7169" max="7169" width="11.109375" style="11" customWidth="1"/>
    <col min="7170" max="7170" width="28" style="11" customWidth="1"/>
    <col min="7171" max="7171" width="4.5546875" style="11" bestFit="1" customWidth="1"/>
    <col min="7172" max="7172" width="6.44140625" style="11" customWidth="1"/>
    <col min="7173" max="7173" width="9.33203125" style="11" bestFit="1" customWidth="1"/>
    <col min="7174" max="7174" width="7.33203125" style="11" bestFit="1" customWidth="1"/>
    <col min="7175" max="7175" width="6.88671875" style="11" bestFit="1" customWidth="1"/>
    <col min="7176" max="7176" width="18.5546875" style="11" customWidth="1"/>
    <col min="7177" max="7424" width="8.88671875" style="11"/>
    <col min="7425" max="7425" width="11.109375" style="11" customWidth="1"/>
    <col min="7426" max="7426" width="28" style="11" customWidth="1"/>
    <col min="7427" max="7427" width="4.5546875" style="11" bestFit="1" customWidth="1"/>
    <col min="7428" max="7428" width="6.44140625" style="11" customWidth="1"/>
    <col min="7429" max="7429" width="9.33203125" style="11" bestFit="1" customWidth="1"/>
    <col min="7430" max="7430" width="7.33203125" style="11" bestFit="1" customWidth="1"/>
    <col min="7431" max="7431" width="6.88671875" style="11" bestFit="1" customWidth="1"/>
    <col min="7432" max="7432" width="18.5546875" style="11" customWidth="1"/>
    <col min="7433" max="7680" width="8.88671875" style="11"/>
    <col min="7681" max="7681" width="11.109375" style="11" customWidth="1"/>
    <col min="7682" max="7682" width="28" style="11" customWidth="1"/>
    <col min="7683" max="7683" width="4.5546875" style="11" bestFit="1" customWidth="1"/>
    <col min="7684" max="7684" width="6.44140625" style="11" customWidth="1"/>
    <col min="7685" max="7685" width="9.33203125" style="11" bestFit="1" customWidth="1"/>
    <col min="7686" max="7686" width="7.33203125" style="11" bestFit="1" customWidth="1"/>
    <col min="7687" max="7687" width="6.88671875" style="11" bestFit="1" customWidth="1"/>
    <col min="7688" max="7688" width="18.5546875" style="11" customWidth="1"/>
    <col min="7689" max="7936" width="8.88671875" style="11"/>
    <col min="7937" max="7937" width="11.109375" style="11" customWidth="1"/>
    <col min="7938" max="7938" width="28" style="11" customWidth="1"/>
    <col min="7939" max="7939" width="4.5546875" style="11" bestFit="1" customWidth="1"/>
    <col min="7940" max="7940" width="6.44140625" style="11" customWidth="1"/>
    <col min="7941" max="7941" width="9.33203125" style="11" bestFit="1" customWidth="1"/>
    <col min="7942" max="7942" width="7.33203125" style="11" bestFit="1" customWidth="1"/>
    <col min="7943" max="7943" width="6.88671875" style="11" bestFit="1" customWidth="1"/>
    <col min="7944" max="7944" width="18.5546875" style="11" customWidth="1"/>
    <col min="7945" max="8192" width="8.88671875" style="11"/>
    <col min="8193" max="8193" width="11.109375" style="11" customWidth="1"/>
    <col min="8194" max="8194" width="28" style="11" customWidth="1"/>
    <col min="8195" max="8195" width="4.5546875" style="11" bestFit="1" customWidth="1"/>
    <col min="8196" max="8196" width="6.44140625" style="11" customWidth="1"/>
    <col min="8197" max="8197" width="9.33203125" style="11" bestFit="1" customWidth="1"/>
    <col min="8198" max="8198" width="7.33203125" style="11" bestFit="1" customWidth="1"/>
    <col min="8199" max="8199" width="6.88671875" style="11" bestFit="1" customWidth="1"/>
    <col min="8200" max="8200" width="18.5546875" style="11" customWidth="1"/>
    <col min="8201" max="8448" width="8.88671875" style="11"/>
    <col min="8449" max="8449" width="11.109375" style="11" customWidth="1"/>
    <col min="8450" max="8450" width="28" style="11" customWidth="1"/>
    <col min="8451" max="8451" width="4.5546875" style="11" bestFit="1" customWidth="1"/>
    <col min="8452" max="8452" width="6.44140625" style="11" customWidth="1"/>
    <col min="8453" max="8453" width="9.33203125" style="11" bestFit="1" customWidth="1"/>
    <col min="8454" max="8454" width="7.33203125" style="11" bestFit="1" customWidth="1"/>
    <col min="8455" max="8455" width="6.88671875" style="11" bestFit="1" customWidth="1"/>
    <col min="8456" max="8456" width="18.5546875" style="11" customWidth="1"/>
    <col min="8457" max="8704" width="8.88671875" style="11"/>
    <col min="8705" max="8705" width="11.109375" style="11" customWidth="1"/>
    <col min="8706" max="8706" width="28" style="11" customWidth="1"/>
    <col min="8707" max="8707" width="4.5546875" style="11" bestFit="1" customWidth="1"/>
    <col min="8708" max="8708" width="6.44140625" style="11" customWidth="1"/>
    <col min="8709" max="8709" width="9.33203125" style="11" bestFit="1" customWidth="1"/>
    <col min="8710" max="8710" width="7.33203125" style="11" bestFit="1" customWidth="1"/>
    <col min="8711" max="8711" width="6.88671875" style="11" bestFit="1" customWidth="1"/>
    <col min="8712" max="8712" width="18.5546875" style="11" customWidth="1"/>
    <col min="8713" max="8960" width="8.88671875" style="11"/>
    <col min="8961" max="8961" width="11.109375" style="11" customWidth="1"/>
    <col min="8962" max="8962" width="28" style="11" customWidth="1"/>
    <col min="8963" max="8963" width="4.5546875" style="11" bestFit="1" customWidth="1"/>
    <col min="8964" max="8964" width="6.44140625" style="11" customWidth="1"/>
    <col min="8965" max="8965" width="9.33203125" style="11" bestFit="1" customWidth="1"/>
    <col min="8966" max="8966" width="7.33203125" style="11" bestFit="1" customWidth="1"/>
    <col min="8967" max="8967" width="6.88671875" style="11" bestFit="1" customWidth="1"/>
    <col min="8968" max="8968" width="18.5546875" style="11" customWidth="1"/>
    <col min="8969" max="9216" width="8.88671875" style="11"/>
    <col min="9217" max="9217" width="11.109375" style="11" customWidth="1"/>
    <col min="9218" max="9218" width="28" style="11" customWidth="1"/>
    <col min="9219" max="9219" width="4.5546875" style="11" bestFit="1" customWidth="1"/>
    <col min="9220" max="9220" width="6.44140625" style="11" customWidth="1"/>
    <col min="9221" max="9221" width="9.33203125" style="11" bestFit="1" customWidth="1"/>
    <col min="9222" max="9222" width="7.33203125" style="11" bestFit="1" customWidth="1"/>
    <col min="9223" max="9223" width="6.88671875" style="11" bestFit="1" customWidth="1"/>
    <col min="9224" max="9224" width="18.5546875" style="11" customWidth="1"/>
    <col min="9225" max="9472" width="8.88671875" style="11"/>
    <col min="9473" max="9473" width="11.109375" style="11" customWidth="1"/>
    <col min="9474" max="9474" width="28" style="11" customWidth="1"/>
    <col min="9475" max="9475" width="4.5546875" style="11" bestFit="1" customWidth="1"/>
    <col min="9476" max="9476" width="6.44140625" style="11" customWidth="1"/>
    <col min="9477" max="9477" width="9.33203125" style="11" bestFit="1" customWidth="1"/>
    <col min="9478" max="9478" width="7.33203125" style="11" bestFit="1" customWidth="1"/>
    <col min="9479" max="9479" width="6.88671875" style="11" bestFit="1" customWidth="1"/>
    <col min="9480" max="9480" width="18.5546875" style="11" customWidth="1"/>
    <col min="9481" max="9728" width="8.88671875" style="11"/>
    <col min="9729" max="9729" width="11.109375" style="11" customWidth="1"/>
    <col min="9730" max="9730" width="28" style="11" customWidth="1"/>
    <col min="9731" max="9731" width="4.5546875" style="11" bestFit="1" customWidth="1"/>
    <col min="9732" max="9732" width="6.44140625" style="11" customWidth="1"/>
    <col min="9733" max="9733" width="9.33203125" style="11" bestFit="1" customWidth="1"/>
    <col min="9734" max="9734" width="7.33203125" style="11" bestFit="1" customWidth="1"/>
    <col min="9735" max="9735" width="6.88671875" style="11" bestFit="1" customWidth="1"/>
    <col min="9736" max="9736" width="18.5546875" style="11" customWidth="1"/>
    <col min="9737" max="9984" width="8.88671875" style="11"/>
    <col min="9985" max="9985" width="11.109375" style="11" customWidth="1"/>
    <col min="9986" max="9986" width="28" style="11" customWidth="1"/>
    <col min="9987" max="9987" width="4.5546875" style="11" bestFit="1" customWidth="1"/>
    <col min="9988" max="9988" width="6.44140625" style="11" customWidth="1"/>
    <col min="9989" max="9989" width="9.33203125" style="11" bestFit="1" customWidth="1"/>
    <col min="9990" max="9990" width="7.33203125" style="11" bestFit="1" customWidth="1"/>
    <col min="9991" max="9991" width="6.88671875" style="11" bestFit="1" customWidth="1"/>
    <col min="9992" max="9992" width="18.5546875" style="11" customWidth="1"/>
    <col min="9993" max="10240" width="8.88671875" style="11"/>
    <col min="10241" max="10241" width="11.109375" style="11" customWidth="1"/>
    <col min="10242" max="10242" width="28" style="11" customWidth="1"/>
    <col min="10243" max="10243" width="4.5546875" style="11" bestFit="1" customWidth="1"/>
    <col min="10244" max="10244" width="6.44140625" style="11" customWidth="1"/>
    <col min="10245" max="10245" width="9.33203125" style="11" bestFit="1" customWidth="1"/>
    <col min="10246" max="10246" width="7.33203125" style="11" bestFit="1" customWidth="1"/>
    <col min="10247" max="10247" width="6.88671875" style="11" bestFit="1" customWidth="1"/>
    <col min="10248" max="10248" width="18.5546875" style="11" customWidth="1"/>
    <col min="10249" max="10496" width="8.88671875" style="11"/>
    <col min="10497" max="10497" width="11.109375" style="11" customWidth="1"/>
    <col min="10498" max="10498" width="28" style="11" customWidth="1"/>
    <col min="10499" max="10499" width="4.5546875" style="11" bestFit="1" customWidth="1"/>
    <col min="10500" max="10500" width="6.44140625" style="11" customWidth="1"/>
    <col min="10501" max="10501" width="9.33203125" style="11" bestFit="1" customWidth="1"/>
    <col min="10502" max="10502" width="7.33203125" style="11" bestFit="1" customWidth="1"/>
    <col min="10503" max="10503" width="6.88671875" style="11" bestFit="1" customWidth="1"/>
    <col min="10504" max="10504" width="18.5546875" style="11" customWidth="1"/>
    <col min="10505" max="10752" width="8.88671875" style="11"/>
    <col min="10753" max="10753" width="11.109375" style="11" customWidth="1"/>
    <col min="10754" max="10754" width="28" style="11" customWidth="1"/>
    <col min="10755" max="10755" width="4.5546875" style="11" bestFit="1" customWidth="1"/>
    <col min="10756" max="10756" width="6.44140625" style="11" customWidth="1"/>
    <col min="10757" max="10757" width="9.33203125" style="11" bestFit="1" customWidth="1"/>
    <col min="10758" max="10758" width="7.33203125" style="11" bestFit="1" customWidth="1"/>
    <col min="10759" max="10759" width="6.88671875" style="11" bestFit="1" customWidth="1"/>
    <col min="10760" max="10760" width="18.5546875" style="11" customWidth="1"/>
    <col min="10761" max="11008" width="8.88671875" style="11"/>
    <col min="11009" max="11009" width="11.109375" style="11" customWidth="1"/>
    <col min="11010" max="11010" width="28" style="11" customWidth="1"/>
    <col min="11011" max="11011" width="4.5546875" style="11" bestFit="1" customWidth="1"/>
    <col min="11012" max="11012" width="6.44140625" style="11" customWidth="1"/>
    <col min="11013" max="11013" width="9.33203125" style="11" bestFit="1" customWidth="1"/>
    <col min="11014" max="11014" width="7.33203125" style="11" bestFit="1" customWidth="1"/>
    <col min="11015" max="11015" width="6.88671875" style="11" bestFit="1" customWidth="1"/>
    <col min="11016" max="11016" width="18.5546875" style="11" customWidth="1"/>
    <col min="11017" max="11264" width="8.88671875" style="11"/>
    <col min="11265" max="11265" width="11.109375" style="11" customWidth="1"/>
    <col min="11266" max="11266" width="28" style="11" customWidth="1"/>
    <col min="11267" max="11267" width="4.5546875" style="11" bestFit="1" customWidth="1"/>
    <col min="11268" max="11268" width="6.44140625" style="11" customWidth="1"/>
    <col min="11269" max="11269" width="9.33203125" style="11" bestFit="1" customWidth="1"/>
    <col min="11270" max="11270" width="7.33203125" style="11" bestFit="1" customWidth="1"/>
    <col min="11271" max="11271" width="6.88671875" style="11" bestFit="1" customWidth="1"/>
    <col min="11272" max="11272" width="18.5546875" style="11" customWidth="1"/>
    <col min="11273" max="11520" width="8.88671875" style="11"/>
    <col min="11521" max="11521" width="11.109375" style="11" customWidth="1"/>
    <col min="11522" max="11522" width="28" style="11" customWidth="1"/>
    <col min="11523" max="11523" width="4.5546875" style="11" bestFit="1" customWidth="1"/>
    <col min="11524" max="11524" width="6.44140625" style="11" customWidth="1"/>
    <col min="11525" max="11525" width="9.33203125" style="11" bestFit="1" customWidth="1"/>
    <col min="11526" max="11526" width="7.33203125" style="11" bestFit="1" customWidth="1"/>
    <col min="11527" max="11527" width="6.88671875" style="11" bestFit="1" customWidth="1"/>
    <col min="11528" max="11528" width="18.5546875" style="11" customWidth="1"/>
    <col min="11529" max="11776" width="8.88671875" style="11"/>
    <col min="11777" max="11777" width="11.109375" style="11" customWidth="1"/>
    <col min="11778" max="11778" width="28" style="11" customWidth="1"/>
    <col min="11779" max="11779" width="4.5546875" style="11" bestFit="1" customWidth="1"/>
    <col min="11780" max="11780" width="6.44140625" style="11" customWidth="1"/>
    <col min="11781" max="11781" width="9.33203125" style="11" bestFit="1" customWidth="1"/>
    <col min="11782" max="11782" width="7.33203125" style="11" bestFit="1" customWidth="1"/>
    <col min="11783" max="11783" width="6.88671875" style="11" bestFit="1" customWidth="1"/>
    <col min="11784" max="11784" width="18.5546875" style="11" customWidth="1"/>
    <col min="11785" max="12032" width="8.88671875" style="11"/>
    <col min="12033" max="12033" width="11.109375" style="11" customWidth="1"/>
    <col min="12034" max="12034" width="28" style="11" customWidth="1"/>
    <col min="12035" max="12035" width="4.5546875" style="11" bestFit="1" customWidth="1"/>
    <col min="12036" max="12036" width="6.44140625" style="11" customWidth="1"/>
    <col min="12037" max="12037" width="9.33203125" style="11" bestFit="1" customWidth="1"/>
    <col min="12038" max="12038" width="7.33203125" style="11" bestFit="1" customWidth="1"/>
    <col min="12039" max="12039" width="6.88671875" style="11" bestFit="1" customWidth="1"/>
    <col min="12040" max="12040" width="18.5546875" style="11" customWidth="1"/>
    <col min="12041" max="12288" width="8.88671875" style="11"/>
    <col min="12289" max="12289" width="11.109375" style="11" customWidth="1"/>
    <col min="12290" max="12290" width="28" style="11" customWidth="1"/>
    <col min="12291" max="12291" width="4.5546875" style="11" bestFit="1" customWidth="1"/>
    <col min="12292" max="12292" width="6.44140625" style="11" customWidth="1"/>
    <col min="12293" max="12293" width="9.33203125" style="11" bestFit="1" customWidth="1"/>
    <col min="12294" max="12294" width="7.33203125" style="11" bestFit="1" customWidth="1"/>
    <col min="12295" max="12295" width="6.88671875" style="11" bestFit="1" customWidth="1"/>
    <col min="12296" max="12296" width="18.5546875" style="11" customWidth="1"/>
    <col min="12297" max="12544" width="8.88671875" style="11"/>
    <col min="12545" max="12545" width="11.109375" style="11" customWidth="1"/>
    <col min="12546" max="12546" width="28" style="11" customWidth="1"/>
    <col min="12547" max="12547" width="4.5546875" style="11" bestFit="1" customWidth="1"/>
    <col min="12548" max="12548" width="6.44140625" style="11" customWidth="1"/>
    <col min="12549" max="12549" width="9.33203125" style="11" bestFit="1" customWidth="1"/>
    <col min="12550" max="12550" width="7.33203125" style="11" bestFit="1" customWidth="1"/>
    <col min="12551" max="12551" width="6.88671875" style="11" bestFit="1" customWidth="1"/>
    <col min="12552" max="12552" width="18.5546875" style="11" customWidth="1"/>
    <col min="12553" max="12800" width="8.88671875" style="11"/>
    <col min="12801" max="12801" width="11.109375" style="11" customWidth="1"/>
    <col min="12802" max="12802" width="28" style="11" customWidth="1"/>
    <col min="12803" max="12803" width="4.5546875" style="11" bestFit="1" customWidth="1"/>
    <col min="12804" max="12804" width="6.44140625" style="11" customWidth="1"/>
    <col min="12805" max="12805" width="9.33203125" style="11" bestFit="1" customWidth="1"/>
    <col min="12806" max="12806" width="7.33203125" style="11" bestFit="1" customWidth="1"/>
    <col min="12807" max="12807" width="6.88671875" style="11" bestFit="1" customWidth="1"/>
    <col min="12808" max="12808" width="18.5546875" style="11" customWidth="1"/>
    <col min="12809" max="13056" width="8.88671875" style="11"/>
    <col min="13057" max="13057" width="11.109375" style="11" customWidth="1"/>
    <col min="13058" max="13058" width="28" style="11" customWidth="1"/>
    <col min="13059" max="13059" width="4.5546875" style="11" bestFit="1" customWidth="1"/>
    <col min="13060" max="13060" width="6.44140625" style="11" customWidth="1"/>
    <col min="13061" max="13061" width="9.33203125" style="11" bestFit="1" customWidth="1"/>
    <col min="13062" max="13062" width="7.33203125" style="11" bestFit="1" customWidth="1"/>
    <col min="13063" max="13063" width="6.88671875" style="11" bestFit="1" customWidth="1"/>
    <col min="13064" max="13064" width="18.5546875" style="11" customWidth="1"/>
    <col min="13065" max="13312" width="8.88671875" style="11"/>
    <col min="13313" max="13313" width="11.109375" style="11" customWidth="1"/>
    <col min="13314" max="13314" width="28" style="11" customWidth="1"/>
    <col min="13315" max="13315" width="4.5546875" style="11" bestFit="1" customWidth="1"/>
    <col min="13316" max="13316" width="6.44140625" style="11" customWidth="1"/>
    <col min="13317" max="13317" width="9.33203125" style="11" bestFit="1" customWidth="1"/>
    <col min="13318" max="13318" width="7.33203125" style="11" bestFit="1" customWidth="1"/>
    <col min="13319" max="13319" width="6.88671875" style="11" bestFit="1" customWidth="1"/>
    <col min="13320" max="13320" width="18.5546875" style="11" customWidth="1"/>
    <col min="13321" max="13568" width="8.88671875" style="11"/>
    <col min="13569" max="13569" width="11.109375" style="11" customWidth="1"/>
    <col min="13570" max="13570" width="28" style="11" customWidth="1"/>
    <col min="13571" max="13571" width="4.5546875" style="11" bestFit="1" customWidth="1"/>
    <col min="13572" max="13572" width="6.44140625" style="11" customWidth="1"/>
    <col min="13573" max="13573" width="9.33203125" style="11" bestFit="1" customWidth="1"/>
    <col min="13574" max="13574" width="7.33203125" style="11" bestFit="1" customWidth="1"/>
    <col min="13575" max="13575" width="6.88671875" style="11" bestFit="1" customWidth="1"/>
    <col min="13576" max="13576" width="18.5546875" style="11" customWidth="1"/>
    <col min="13577" max="13824" width="8.88671875" style="11"/>
    <col min="13825" max="13825" width="11.109375" style="11" customWidth="1"/>
    <col min="13826" max="13826" width="28" style="11" customWidth="1"/>
    <col min="13827" max="13827" width="4.5546875" style="11" bestFit="1" customWidth="1"/>
    <col min="13828" max="13828" width="6.44140625" style="11" customWidth="1"/>
    <col min="13829" max="13829" width="9.33203125" style="11" bestFit="1" customWidth="1"/>
    <col min="13830" max="13830" width="7.33203125" style="11" bestFit="1" customWidth="1"/>
    <col min="13831" max="13831" width="6.88671875" style="11" bestFit="1" customWidth="1"/>
    <col min="13832" max="13832" width="18.5546875" style="11" customWidth="1"/>
    <col min="13833" max="14080" width="8.88671875" style="11"/>
    <col min="14081" max="14081" width="11.109375" style="11" customWidth="1"/>
    <col min="14082" max="14082" width="28" style="11" customWidth="1"/>
    <col min="14083" max="14083" width="4.5546875" style="11" bestFit="1" customWidth="1"/>
    <col min="14084" max="14084" width="6.44140625" style="11" customWidth="1"/>
    <col min="14085" max="14085" width="9.33203125" style="11" bestFit="1" customWidth="1"/>
    <col min="14086" max="14086" width="7.33203125" style="11" bestFit="1" customWidth="1"/>
    <col min="14087" max="14087" width="6.88671875" style="11" bestFit="1" customWidth="1"/>
    <col min="14088" max="14088" width="18.5546875" style="11" customWidth="1"/>
    <col min="14089" max="14336" width="8.88671875" style="11"/>
    <col min="14337" max="14337" width="11.109375" style="11" customWidth="1"/>
    <col min="14338" max="14338" width="28" style="11" customWidth="1"/>
    <col min="14339" max="14339" width="4.5546875" style="11" bestFit="1" customWidth="1"/>
    <col min="14340" max="14340" width="6.44140625" style="11" customWidth="1"/>
    <col min="14341" max="14341" width="9.33203125" style="11" bestFit="1" customWidth="1"/>
    <col min="14342" max="14342" width="7.33203125" style="11" bestFit="1" customWidth="1"/>
    <col min="14343" max="14343" width="6.88671875" style="11" bestFit="1" customWidth="1"/>
    <col min="14344" max="14344" width="18.5546875" style="11" customWidth="1"/>
    <col min="14345" max="14592" width="8.88671875" style="11"/>
    <col min="14593" max="14593" width="11.109375" style="11" customWidth="1"/>
    <col min="14594" max="14594" width="28" style="11" customWidth="1"/>
    <col min="14595" max="14595" width="4.5546875" style="11" bestFit="1" customWidth="1"/>
    <col min="14596" max="14596" width="6.44140625" style="11" customWidth="1"/>
    <col min="14597" max="14597" width="9.33203125" style="11" bestFit="1" customWidth="1"/>
    <col min="14598" max="14598" width="7.33203125" style="11" bestFit="1" customWidth="1"/>
    <col min="14599" max="14599" width="6.88671875" style="11" bestFit="1" customWidth="1"/>
    <col min="14600" max="14600" width="18.5546875" style="11" customWidth="1"/>
    <col min="14601" max="14848" width="8.88671875" style="11"/>
    <col min="14849" max="14849" width="11.109375" style="11" customWidth="1"/>
    <col min="14850" max="14850" width="28" style="11" customWidth="1"/>
    <col min="14851" max="14851" width="4.5546875" style="11" bestFit="1" customWidth="1"/>
    <col min="14852" max="14852" width="6.44140625" style="11" customWidth="1"/>
    <col min="14853" max="14853" width="9.33203125" style="11" bestFit="1" customWidth="1"/>
    <col min="14854" max="14854" width="7.33203125" style="11" bestFit="1" customWidth="1"/>
    <col min="14855" max="14855" width="6.88671875" style="11" bestFit="1" customWidth="1"/>
    <col min="14856" max="14856" width="18.5546875" style="11" customWidth="1"/>
    <col min="14857" max="15104" width="8.88671875" style="11"/>
    <col min="15105" max="15105" width="11.109375" style="11" customWidth="1"/>
    <col min="15106" max="15106" width="28" style="11" customWidth="1"/>
    <col min="15107" max="15107" width="4.5546875" style="11" bestFit="1" customWidth="1"/>
    <col min="15108" max="15108" width="6.44140625" style="11" customWidth="1"/>
    <col min="15109" max="15109" width="9.33203125" style="11" bestFit="1" customWidth="1"/>
    <col min="15110" max="15110" width="7.33203125" style="11" bestFit="1" customWidth="1"/>
    <col min="15111" max="15111" width="6.88671875" style="11" bestFit="1" customWidth="1"/>
    <col min="15112" max="15112" width="18.5546875" style="11" customWidth="1"/>
    <col min="15113" max="15360" width="8.88671875" style="11"/>
    <col min="15361" max="15361" width="11.109375" style="11" customWidth="1"/>
    <col min="15362" max="15362" width="28" style="11" customWidth="1"/>
    <col min="15363" max="15363" width="4.5546875" style="11" bestFit="1" customWidth="1"/>
    <col min="15364" max="15364" width="6.44140625" style="11" customWidth="1"/>
    <col min="15365" max="15365" width="9.33203125" style="11" bestFit="1" customWidth="1"/>
    <col min="15366" max="15366" width="7.33203125" style="11" bestFit="1" customWidth="1"/>
    <col min="15367" max="15367" width="6.88671875" style="11" bestFit="1" customWidth="1"/>
    <col min="15368" max="15368" width="18.5546875" style="11" customWidth="1"/>
    <col min="15369" max="15616" width="8.88671875" style="11"/>
    <col min="15617" max="15617" width="11.109375" style="11" customWidth="1"/>
    <col min="15618" max="15618" width="28" style="11" customWidth="1"/>
    <col min="15619" max="15619" width="4.5546875" style="11" bestFit="1" customWidth="1"/>
    <col min="15620" max="15620" width="6.44140625" style="11" customWidth="1"/>
    <col min="15621" max="15621" width="9.33203125" style="11" bestFit="1" customWidth="1"/>
    <col min="15622" max="15622" width="7.33203125" style="11" bestFit="1" customWidth="1"/>
    <col min="15623" max="15623" width="6.88671875" style="11" bestFit="1" customWidth="1"/>
    <col min="15624" max="15624" width="18.5546875" style="11" customWidth="1"/>
    <col min="15625" max="15872" width="8.88671875" style="11"/>
    <col min="15873" max="15873" width="11.109375" style="11" customWidth="1"/>
    <col min="15874" max="15874" width="28" style="11" customWidth="1"/>
    <col min="15875" max="15875" width="4.5546875" style="11" bestFit="1" customWidth="1"/>
    <col min="15876" max="15876" width="6.44140625" style="11" customWidth="1"/>
    <col min="15877" max="15877" width="9.33203125" style="11" bestFit="1" customWidth="1"/>
    <col min="15878" max="15878" width="7.33203125" style="11" bestFit="1" customWidth="1"/>
    <col min="15879" max="15879" width="6.88671875" style="11" bestFit="1" customWidth="1"/>
    <col min="15880" max="15880" width="18.5546875" style="11" customWidth="1"/>
    <col min="15881" max="16128" width="8.88671875" style="11"/>
    <col min="16129" max="16129" width="11.109375" style="11" customWidth="1"/>
    <col min="16130" max="16130" width="28" style="11" customWidth="1"/>
    <col min="16131" max="16131" width="4.5546875" style="11" bestFit="1" customWidth="1"/>
    <col min="16132" max="16132" width="6.44140625" style="11" customWidth="1"/>
    <col min="16133" max="16133" width="9.33203125" style="11" bestFit="1" customWidth="1"/>
    <col min="16134" max="16134" width="7.33203125" style="11" bestFit="1" customWidth="1"/>
    <col min="16135" max="16135" width="6.88671875" style="11" bestFit="1" customWidth="1"/>
    <col min="16136" max="16136" width="18.5546875" style="11" customWidth="1"/>
    <col min="16137" max="16384" width="8.88671875" style="11"/>
  </cols>
  <sheetData>
    <row r="1" spans="1:8" ht="18.600000000000001" customHeight="1" x14ac:dyDescent="0.25">
      <c r="A1" s="233" t="str">
        <f>'BOQ Jambil'!A1:I1</f>
        <v>EFAP-KPID- CW-14: Repair and Rehabilitation of and Flood Protection Structures, Swat. Swat Irrigation Division-I</v>
      </c>
      <c r="B1" s="233"/>
      <c r="C1" s="233"/>
      <c r="D1" s="233"/>
      <c r="E1" s="233"/>
      <c r="F1" s="233"/>
      <c r="G1" s="233"/>
      <c r="H1" s="233"/>
    </row>
    <row r="2" spans="1:8" ht="22.5" customHeight="1" x14ac:dyDescent="0.25">
      <c r="A2" s="234" t="str">
        <f>'BOQ Jambil'!A2:I2</f>
        <v>1. Rehabilitation  of flood protection works along  Locals Khwars at Mingora City and Upper Area of Jambil and Marghuzar Khwar District Swat.</v>
      </c>
      <c r="B2" s="234"/>
      <c r="C2" s="234"/>
      <c r="D2" s="234"/>
      <c r="E2" s="234"/>
      <c r="F2" s="234"/>
      <c r="G2" s="234"/>
      <c r="H2" s="234"/>
    </row>
    <row r="3" spans="1:8" ht="18" customHeight="1" x14ac:dyDescent="0.25">
      <c r="A3" s="235" t="str">
        <f>'BOQ Jambil'!A3:I3</f>
        <v xml:space="preserve">Bill of Quatities for Proposed Flood Protection Structure at Upper Area of Jambil </v>
      </c>
      <c r="B3" s="235"/>
      <c r="C3" s="235"/>
      <c r="D3" s="235"/>
      <c r="E3" s="235"/>
      <c r="F3" s="235"/>
      <c r="G3" s="235"/>
      <c r="H3" s="235"/>
    </row>
    <row r="4" spans="1:8" x14ac:dyDescent="0.25">
      <c r="A4" s="236" t="s">
        <v>34</v>
      </c>
      <c r="B4" s="237" t="s">
        <v>0</v>
      </c>
      <c r="C4" s="237" t="s">
        <v>7</v>
      </c>
      <c r="D4" s="237" t="s">
        <v>35</v>
      </c>
      <c r="E4" s="237" t="s">
        <v>36</v>
      </c>
      <c r="F4" s="237"/>
      <c r="G4" s="237"/>
      <c r="H4" s="237" t="s">
        <v>9</v>
      </c>
    </row>
    <row r="5" spans="1:8" ht="15" customHeight="1" x14ac:dyDescent="0.25">
      <c r="A5" s="236"/>
      <c r="B5" s="237"/>
      <c r="C5" s="237"/>
      <c r="D5" s="237"/>
      <c r="E5" s="12" t="s">
        <v>37</v>
      </c>
      <c r="F5" s="12" t="s">
        <v>38</v>
      </c>
      <c r="G5" s="12" t="s">
        <v>39</v>
      </c>
      <c r="H5" s="237"/>
    </row>
    <row r="6" spans="1:8" ht="31.95" customHeight="1" x14ac:dyDescent="0.25">
      <c r="A6" s="12" t="s">
        <v>12</v>
      </c>
      <c r="B6" s="218" t="s">
        <v>13</v>
      </c>
      <c r="C6" s="218"/>
      <c r="D6" s="218"/>
      <c r="E6" s="218"/>
      <c r="F6" s="218"/>
      <c r="G6" s="218"/>
      <c r="H6" s="218"/>
    </row>
    <row r="7" spans="1:8" x14ac:dyDescent="0.25">
      <c r="A7" s="13"/>
      <c r="B7" s="13" t="s">
        <v>40</v>
      </c>
      <c r="C7" s="9" t="s">
        <v>14</v>
      </c>
      <c r="D7" s="9">
        <v>1</v>
      </c>
      <c r="E7" s="14">
        <v>0</v>
      </c>
      <c r="F7" s="15">
        <f>'[18]Table Bahrin'!$E$23</f>
        <v>1.5</v>
      </c>
      <c r="G7" s="15">
        <f>'[18]Table Bahrin'!$G$23</f>
        <v>1.8</v>
      </c>
      <c r="H7" s="16">
        <f>G7*F7*E7*D7</f>
        <v>0</v>
      </c>
    </row>
    <row r="8" spans="1:8" x14ac:dyDescent="0.25">
      <c r="A8" s="13"/>
      <c r="B8" s="13" t="s">
        <v>41</v>
      </c>
      <c r="C8" s="9" t="s">
        <v>14</v>
      </c>
      <c r="D8" s="9">
        <v>1</v>
      </c>
      <c r="E8" s="10">
        <f>E7</f>
        <v>0</v>
      </c>
      <c r="F8" s="15">
        <f>'[18]Table Bahrin'!$F$23</f>
        <v>10</v>
      </c>
      <c r="G8" s="17">
        <f>G7</f>
        <v>1.8</v>
      </c>
      <c r="H8" s="16">
        <f>G8*F8*E8*D8</f>
        <v>0</v>
      </c>
    </row>
    <row r="9" spans="1:8" x14ac:dyDescent="0.25">
      <c r="A9" s="13"/>
      <c r="B9" s="13" t="s">
        <v>42</v>
      </c>
      <c r="C9" s="9" t="s">
        <v>14</v>
      </c>
      <c r="D9" s="9">
        <v>3</v>
      </c>
      <c r="E9" s="18">
        <v>0</v>
      </c>
      <c r="F9" s="18">
        <v>15</v>
      </c>
      <c r="G9" s="18">
        <v>2</v>
      </c>
      <c r="H9" s="16">
        <f>G9*F9*E9*D9</f>
        <v>0</v>
      </c>
    </row>
    <row r="10" spans="1:8" x14ac:dyDescent="0.25">
      <c r="A10" s="13"/>
      <c r="B10" s="226" t="s">
        <v>43</v>
      </c>
      <c r="C10" s="226"/>
      <c r="D10" s="226"/>
      <c r="E10" s="226"/>
      <c r="F10" s="226"/>
      <c r="G10" s="226"/>
      <c r="H10" s="19">
        <f>SUM(H7:H9)</f>
        <v>0</v>
      </c>
    </row>
    <row r="11" spans="1:8" ht="24.6" customHeight="1" x14ac:dyDescent="0.25">
      <c r="A11" s="12" t="s">
        <v>16</v>
      </c>
      <c r="B11" s="218" t="s">
        <v>17</v>
      </c>
      <c r="C11" s="218"/>
      <c r="D11" s="218"/>
      <c r="E11" s="218"/>
      <c r="F11" s="218"/>
      <c r="G11" s="218"/>
      <c r="H11" s="218"/>
    </row>
    <row r="12" spans="1:8" x14ac:dyDescent="0.25">
      <c r="A12" s="13"/>
      <c r="B12" s="13" t="s">
        <v>41</v>
      </c>
      <c r="C12" s="9" t="s">
        <v>14</v>
      </c>
      <c r="D12" s="9">
        <v>1</v>
      </c>
      <c r="E12" s="9">
        <f>E7</f>
        <v>0</v>
      </c>
      <c r="F12" s="17">
        <f>F8</f>
        <v>10</v>
      </c>
      <c r="G12" s="17">
        <f>G7</f>
        <v>1.8</v>
      </c>
      <c r="H12" s="16">
        <f>G12*F12*E12*D12</f>
        <v>0</v>
      </c>
    </row>
    <row r="13" spans="1:8" x14ac:dyDescent="0.25">
      <c r="A13" s="13"/>
      <c r="B13" s="226" t="s">
        <v>43</v>
      </c>
      <c r="C13" s="226"/>
      <c r="D13" s="226"/>
      <c r="E13" s="226"/>
      <c r="F13" s="226"/>
      <c r="G13" s="226"/>
      <c r="H13" s="19">
        <f>SUM(H12)</f>
        <v>0</v>
      </c>
    </row>
    <row r="14" spans="1:8" ht="18" customHeight="1" x14ac:dyDescent="0.25">
      <c r="A14" s="12" t="s">
        <v>18</v>
      </c>
      <c r="B14" s="230" t="s">
        <v>19</v>
      </c>
      <c r="C14" s="231"/>
      <c r="D14" s="231"/>
      <c r="E14" s="231"/>
      <c r="F14" s="231"/>
      <c r="G14" s="231"/>
      <c r="H14" s="232"/>
    </row>
    <row r="15" spans="1:8" ht="13.2" customHeight="1" x14ac:dyDescent="0.25">
      <c r="A15" s="12"/>
      <c r="B15" s="8" t="s">
        <v>44</v>
      </c>
      <c r="C15" s="20" t="s">
        <v>20</v>
      </c>
      <c r="D15" s="20">
        <v>2</v>
      </c>
      <c r="E15" s="20">
        <f>E7</f>
        <v>0</v>
      </c>
      <c r="F15" s="21">
        <f>F8</f>
        <v>10</v>
      </c>
      <c r="G15" s="20"/>
      <c r="H15" s="22">
        <f>F15*E15*D15</f>
        <v>0</v>
      </c>
    </row>
    <row r="16" spans="1:8" ht="13.2" customHeight="1" x14ac:dyDescent="0.25">
      <c r="A16" s="12"/>
      <c r="B16" s="8" t="s">
        <v>45</v>
      </c>
      <c r="C16" s="20"/>
      <c r="D16" s="20">
        <f>9/3*2</f>
        <v>6</v>
      </c>
      <c r="E16" s="20">
        <f>E7</f>
        <v>0</v>
      </c>
      <c r="F16" s="21">
        <f>G7</f>
        <v>1.8</v>
      </c>
      <c r="G16" s="20"/>
      <c r="H16" s="22">
        <f>F16*E16*D16</f>
        <v>0</v>
      </c>
    </row>
    <row r="17" spans="1:8" ht="13.2" customHeight="1" x14ac:dyDescent="0.25">
      <c r="A17" s="12"/>
      <c r="B17" s="8" t="s">
        <v>46</v>
      </c>
      <c r="C17" s="20"/>
      <c r="D17" s="22">
        <f>(E16/3)*2</f>
        <v>0</v>
      </c>
      <c r="E17" s="21">
        <f>F8</f>
        <v>10</v>
      </c>
      <c r="F17" s="21">
        <f>G7</f>
        <v>1.8</v>
      </c>
      <c r="G17" s="20"/>
      <c r="H17" s="22">
        <f>F17*E17*D17</f>
        <v>0</v>
      </c>
    </row>
    <row r="18" spans="1:8" x14ac:dyDescent="0.25">
      <c r="A18" s="13"/>
      <c r="B18" s="226" t="s">
        <v>43</v>
      </c>
      <c r="C18" s="226"/>
      <c r="D18" s="226"/>
      <c r="E18" s="226"/>
      <c r="F18" s="226"/>
      <c r="G18" s="226"/>
      <c r="H18" s="19">
        <f>SUM(H15:H17)</f>
        <v>0</v>
      </c>
    </row>
    <row r="19" spans="1:8" x14ac:dyDescent="0.25">
      <c r="A19" s="12" t="s">
        <v>21</v>
      </c>
      <c r="B19" s="30" t="s">
        <v>22</v>
      </c>
      <c r="C19" s="31"/>
      <c r="D19" s="31"/>
      <c r="E19" s="31"/>
      <c r="F19" s="31"/>
      <c r="G19" s="31"/>
      <c r="H19" s="32"/>
    </row>
    <row r="20" spans="1:8" x14ac:dyDescent="0.25">
      <c r="A20" s="13"/>
      <c r="B20" s="23" t="s">
        <v>47</v>
      </c>
      <c r="C20" s="13" t="s">
        <v>14</v>
      </c>
      <c r="D20" s="9">
        <v>1</v>
      </c>
      <c r="E20" s="9">
        <f>E7</f>
        <v>0</v>
      </c>
      <c r="F20" s="24">
        <f>F7</f>
        <v>1.5</v>
      </c>
      <c r="G20" s="25">
        <v>0.3</v>
      </c>
      <c r="H20" s="16">
        <f>G20*F20*E20*D20</f>
        <v>0</v>
      </c>
    </row>
    <row r="21" spans="1:8" x14ac:dyDescent="0.25">
      <c r="A21" s="13"/>
      <c r="B21" s="226" t="s">
        <v>43</v>
      </c>
      <c r="C21" s="226"/>
      <c r="D21" s="226"/>
      <c r="E21" s="226"/>
      <c r="F21" s="226"/>
      <c r="G21" s="226"/>
      <c r="H21" s="19">
        <f>SUM(H20)</f>
        <v>0</v>
      </c>
    </row>
    <row r="22" spans="1:8" ht="16.95" customHeight="1" x14ac:dyDescent="0.25">
      <c r="A22" s="12" t="s">
        <v>23</v>
      </c>
      <c r="B22" s="230" t="s">
        <v>48</v>
      </c>
      <c r="C22" s="231"/>
      <c r="D22" s="231"/>
      <c r="E22" s="231"/>
      <c r="F22" s="231"/>
      <c r="G22" s="231"/>
      <c r="H22" s="232"/>
    </row>
    <row r="23" spans="1:8" ht="16.95" customHeight="1" x14ac:dyDescent="0.25">
      <c r="A23" s="12"/>
      <c r="B23" s="26" t="s">
        <v>49</v>
      </c>
      <c r="C23" s="9" t="s">
        <v>14</v>
      </c>
      <c r="D23" s="27">
        <v>1</v>
      </c>
      <c r="E23" s="27">
        <f>E7</f>
        <v>0</v>
      </c>
      <c r="F23" s="28">
        <f>F7/2</f>
        <v>0.8</v>
      </c>
      <c r="G23" s="28">
        <f>'[18]Table Bahrin'!$D$23</f>
        <v>2.5</v>
      </c>
      <c r="H23" s="16">
        <f>G23*F23*E23*D23</f>
        <v>0</v>
      </c>
    </row>
    <row r="24" spans="1:8" x14ac:dyDescent="0.25">
      <c r="A24" s="13"/>
      <c r="B24" s="226" t="s">
        <v>43</v>
      </c>
      <c r="C24" s="226"/>
      <c r="D24" s="226"/>
      <c r="E24" s="226"/>
      <c r="F24" s="226"/>
      <c r="G24" s="226"/>
      <c r="H24" s="19">
        <f>SUM(H23:H23)</f>
        <v>0</v>
      </c>
    </row>
    <row r="25" spans="1:8" x14ac:dyDescent="0.25">
      <c r="A25" s="29" t="s">
        <v>25</v>
      </c>
      <c r="B25" s="227" t="s">
        <v>26</v>
      </c>
      <c r="C25" s="228"/>
      <c r="D25" s="228"/>
      <c r="E25" s="228"/>
      <c r="F25" s="228"/>
      <c r="G25" s="228"/>
      <c r="H25" s="229"/>
    </row>
    <row r="26" spans="1:8" x14ac:dyDescent="0.25">
      <c r="A26" s="13"/>
      <c r="B26" s="23" t="s">
        <v>50</v>
      </c>
      <c r="C26" s="13" t="s">
        <v>14</v>
      </c>
      <c r="D26" s="9">
        <v>2</v>
      </c>
      <c r="E26" s="9">
        <f>E7</f>
        <v>0</v>
      </c>
      <c r="F26" s="13"/>
      <c r="G26" s="13">
        <f>G23</f>
        <v>2.5</v>
      </c>
      <c r="H26" s="16">
        <f>G26*E26*D26</f>
        <v>0</v>
      </c>
    </row>
    <row r="27" spans="1:8" x14ac:dyDescent="0.25">
      <c r="A27" s="13"/>
      <c r="B27" s="226" t="s">
        <v>43</v>
      </c>
      <c r="C27" s="226"/>
      <c r="D27" s="226"/>
      <c r="E27" s="226"/>
      <c r="F27" s="226"/>
      <c r="G27" s="226"/>
      <c r="H27" s="19">
        <f>SUM(H26)</f>
        <v>0</v>
      </c>
    </row>
    <row r="28" spans="1:8" s="34" customFormat="1" ht="12.75" customHeight="1" x14ac:dyDescent="0.25">
      <c r="A28" s="33" t="s">
        <v>27</v>
      </c>
      <c r="B28" s="227" t="s">
        <v>51</v>
      </c>
      <c r="C28" s="228"/>
      <c r="D28" s="228"/>
      <c r="E28" s="228"/>
      <c r="F28" s="228"/>
      <c r="G28" s="228"/>
      <c r="H28" s="229"/>
    </row>
    <row r="29" spans="1:8" x14ac:dyDescent="0.25">
      <c r="A29" s="13"/>
      <c r="B29" s="35" t="s">
        <v>52</v>
      </c>
      <c r="C29" s="36" t="s">
        <v>29</v>
      </c>
      <c r="D29" s="36">
        <f>(E26/1.5)*3</f>
        <v>0</v>
      </c>
      <c r="E29" s="37">
        <v>1.8</v>
      </c>
      <c r="F29" s="36"/>
      <c r="G29" s="36"/>
      <c r="H29" s="38">
        <f>E29*D29</f>
        <v>0</v>
      </c>
    </row>
    <row r="30" spans="1:8" x14ac:dyDescent="0.25">
      <c r="A30" s="13"/>
      <c r="B30" s="226" t="s">
        <v>43</v>
      </c>
      <c r="C30" s="226"/>
      <c r="D30" s="226"/>
      <c r="E30" s="226"/>
      <c r="F30" s="226"/>
      <c r="G30" s="226"/>
      <c r="H30" s="19">
        <f>SUM(H29)</f>
        <v>0</v>
      </c>
    </row>
    <row r="31" spans="1:8" ht="15.6" customHeight="1" x14ac:dyDescent="0.25">
      <c r="A31" s="29" t="s">
        <v>30</v>
      </c>
      <c r="B31" s="227" t="s">
        <v>31</v>
      </c>
      <c r="C31" s="228"/>
      <c r="D31" s="228"/>
      <c r="E31" s="228"/>
      <c r="F31" s="228"/>
      <c r="G31" s="228"/>
      <c r="H31" s="229"/>
    </row>
    <row r="32" spans="1:8" x14ac:dyDescent="0.25">
      <c r="A32" s="13"/>
      <c r="B32" s="23" t="s">
        <v>53</v>
      </c>
      <c r="C32" s="13" t="s">
        <v>14</v>
      </c>
      <c r="D32" s="9"/>
      <c r="E32" s="9">
        <f>E7</f>
        <v>0</v>
      </c>
      <c r="F32" s="13"/>
      <c r="G32" s="13"/>
      <c r="H32" s="16">
        <f>H10*0.6</f>
        <v>0</v>
      </c>
    </row>
    <row r="33" spans="1:9" x14ac:dyDescent="0.25">
      <c r="A33" s="13"/>
      <c r="B33" s="226" t="s">
        <v>43</v>
      </c>
      <c r="C33" s="226"/>
      <c r="D33" s="226"/>
      <c r="E33" s="226"/>
      <c r="F33" s="226"/>
      <c r="G33" s="226"/>
      <c r="H33" s="19">
        <f>SUM(H32)</f>
        <v>0</v>
      </c>
    </row>
    <row r="34" spans="1:9" ht="31.95" customHeight="1" x14ac:dyDescent="0.25">
      <c r="A34" s="12" t="s">
        <v>32</v>
      </c>
      <c r="B34" s="218" t="s">
        <v>33</v>
      </c>
      <c r="C34" s="218"/>
      <c r="D34" s="218"/>
      <c r="E34" s="218"/>
      <c r="F34" s="218"/>
      <c r="G34" s="218"/>
      <c r="H34" s="218"/>
    </row>
    <row r="35" spans="1:9" x14ac:dyDescent="0.25">
      <c r="A35" s="13"/>
      <c r="B35" s="13" t="s">
        <v>54</v>
      </c>
      <c r="C35" s="13" t="s">
        <v>14</v>
      </c>
      <c r="D35" s="13">
        <v>1</v>
      </c>
      <c r="E35" s="9">
        <f>E7</f>
        <v>0</v>
      </c>
      <c r="F35" s="39">
        <f>G23</f>
        <v>2.5</v>
      </c>
      <c r="G35" s="40">
        <v>3</v>
      </c>
      <c r="H35" s="16">
        <f>G35*F35*E35*D35</f>
        <v>0</v>
      </c>
      <c r="I35" s="11">
        <f>F35*G35</f>
        <v>7.5</v>
      </c>
    </row>
    <row r="36" spans="1:9" x14ac:dyDescent="0.25">
      <c r="A36" s="13"/>
      <c r="B36" s="226" t="s">
        <v>43</v>
      </c>
      <c r="C36" s="226"/>
      <c r="D36" s="226"/>
      <c r="E36" s="226"/>
      <c r="F36" s="226"/>
      <c r="G36" s="226"/>
      <c r="H36" s="19">
        <f>SUM(H35)</f>
        <v>0</v>
      </c>
      <c r="I36" s="11">
        <v>0</v>
      </c>
    </row>
  </sheetData>
  <mergeCells count="26">
    <mergeCell ref="A1:H1"/>
    <mergeCell ref="A2:H2"/>
    <mergeCell ref="A3:H3"/>
    <mergeCell ref="A4:A5"/>
    <mergeCell ref="B4:B5"/>
    <mergeCell ref="C4:C5"/>
    <mergeCell ref="D4:D5"/>
    <mergeCell ref="E4:G4"/>
    <mergeCell ref="H4:H5"/>
    <mergeCell ref="B28:H28"/>
    <mergeCell ref="B6:H6"/>
    <mergeCell ref="B10:G10"/>
    <mergeCell ref="B11:H11"/>
    <mergeCell ref="B13:G13"/>
    <mergeCell ref="B14:H14"/>
    <mergeCell ref="B18:G18"/>
    <mergeCell ref="B21:G21"/>
    <mergeCell ref="B22:H22"/>
    <mergeCell ref="B24:G24"/>
    <mergeCell ref="B25:H25"/>
    <mergeCell ref="B27:G27"/>
    <mergeCell ref="B30:G30"/>
    <mergeCell ref="B31:H31"/>
    <mergeCell ref="B33:G33"/>
    <mergeCell ref="B34:H34"/>
    <mergeCell ref="B36:G36"/>
  </mergeCells>
  <printOptions horizontalCentered="1"/>
  <pageMargins left="0.59055118110236227" right="0.59055118110236227" top="0.59055118110236227" bottom="0.59055118110236227" header="0.11811023622047245" footer="0.11811023622047245"/>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44">
    <tabColor theme="3" tint="0.59999389629810485"/>
  </sheetPr>
  <dimension ref="A1:L14"/>
  <sheetViews>
    <sheetView view="pageBreakPreview" topLeftCell="A10" zoomScaleNormal="100" zoomScaleSheetLayoutView="100" workbookViewId="0">
      <selection activeCell="A16" sqref="A16"/>
    </sheetView>
  </sheetViews>
  <sheetFormatPr defaultColWidth="8.88671875" defaultRowHeight="13.8" x14ac:dyDescent="0.25"/>
  <cols>
    <col min="1" max="1" width="10.33203125" style="150" bestFit="1" customWidth="1"/>
    <col min="2" max="2" width="10.33203125" style="150" customWidth="1"/>
    <col min="3" max="3" width="38" style="150" customWidth="1"/>
    <col min="4" max="4" width="6.6640625" style="150" customWidth="1"/>
    <col min="5" max="5" width="12.88671875" style="150" hidden="1" customWidth="1"/>
    <col min="6" max="6" width="10.44140625" style="150" bestFit="1" customWidth="1"/>
    <col min="7" max="7" width="12.5546875" style="150" customWidth="1"/>
    <col min="8" max="8" width="27" style="150" customWidth="1"/>
    <col min="9" max="9" width="22.33203125" style="150" customWidth="1"/>
    <col min="10" max="10" width="8.88671875" style="113"/>
    <col min="11" max="11" width="11.44140625" style="113" bestFit="1" customWidth="1"/>
    <col min="12" max="259" width="8.88671875" style="113"/>
    <col min="260" max="260" width="10.33203125" style="113" bestFit="1" customWidth="1"/>
    <col min="261" max="261" width="38" style="113" customWidth="1"/>
    <col min="262" max="262" width="6.6640625" style="113" customWidth="1"/>
    <col min="263" max="263" width="12.88671875" style="113" customWidth="1"/>
    <col min="264" max="264" width="10.44140625" style="113" bestFit="1" customWidth="1"/>
    <col min="265" max="265" width="15.33203125" style="113" bestFit="1" customWidth="1"/>
    <col min="266" max="266" width="8.88671875" style="113"/>
    <col min="267" max="267" width="11.44140625" style="113" bestFit="1" customWidth="1"/>
    <col min="268" max="515" width="8.88671875" style="113"/>
    <col min="516" max="516" width="10.33203125" style="113" bestFit="1" customWidth="1"/>
    <col min="517" max="517" width="38" style="113" customWidth="1"/>
    <col min="518" max="518" width="6.6640625" style="113" customWidth="1"/>
    <col min="519" max="519" width="12.88671875" style="113" customWidth="1"/>
    <col min="520" max="520" width="10.44140625" style="113" bestFit="1" customWidth="1"/>
    <col min="521" max="521" width="15.33203125" style="113" bestFit="1" customWidth="1"/>
    <col min="522" max="522" width="8.88671875" style="113"/>
    <col min="523" max="523" width="11.44140625" style="113" bestFit="1" customWidth="1"/>
    <col min="524" max="771" width="8.88671875" style="113"/>
    <col min="772" max="772" width="10.33203125" style="113" bestFit="1" customWidth="1"/>
    <col min="773" max="773" width="38" style="113" customWidth="1"/>
    <col min="774" max="774" width="6.6640625" style="113" customWidth="1"/>
    <col min="775" max="775" width="12.88671875" style="113" customWidth="1"/>
    <col min="776" max="776" width="10.44140625" style="113" bestFit="1" customWidth="1"/>
    <col min="777" max="777" width="15.33203125" style="113" bestFit="1" customWidth="1"/>
    <col min="778" max="778" width="8.88671875" style="113"/>
    <col min="779" max="779" width="11.44140625" style="113" bestFit="1" customWidth="1"/>
    <col min="780" max="1027" width="8.88671875" style="113"/>
    <col min="1028" max="1028" width="10.33203125" style="113" bestFit="1" customWidth="1"/>
    <col min="1029" max="1029" width="38" style="113" customWidth="1"/>
    <col min="1030" max="1030" width="6.6640625" style="113" customWidth="1"/>
    <col min="1031" max="1031" width="12.88671875" style="113" customWidth="1"/>
    <col min="1032" max="1032" width="10.44140625" style="113" bestFit="1" customWidth="1"/>
    <col min="1033" max="1033" width="15.33203125" style="113" bestFit="1" customWidth="1"/>
    <col min="1034" max="1034" width="8.88671875" style="113"/>
    <col min="1035" max="1035" width="11.44140625" style="113" bestFit="1" customWidth="1"/>
    <col min="1036" max="1283" width="8.88671875" style="113"/>
    <col min="1284" max="1284" width="10.33203125" style="113" bestFit="1" customWidth="1"/>
    <col min="1285" max="1285" width="38" style="113" customWidth="1"/>
    <col min="1286" max="1286" width="6.6640625" style="113" customWidth="1"/>
    <col min="1287" max="1287" width="12.88671875" style="113" customWidth="1"/>
    <col min="1288" max="1288" width="10.44140625" style="113" bestFit="1" customWidth="1"/>
    <col min="1289" max="1289" width="15.33203125" style="113" bestFit="1" customWidth="1"/>
    <col min="1290" max="1290" width="8.88671875" style="113"/>
    <col min="1291" max="1291" width="11.44140625" style="113" bestFit="1" customWidth="1"/>
    <col min="1292" max="1539" width="8.88671875" style="113"/>
    <col min="1540" max="1540" width="10.33203125" style="113" bestFit="1" customWidth="1"/>
    <col min="1541" max="1541" width="38" style="113" customWidth="1"/>
    <col min="1542" max="1542" width="6.6640625" style="113" customWidth="1"/>
    <col min="1543" max="1543" width="12.88671875" style="113" customWidth="1"/>
    <col min="1544" max="1544" width="10.44140625" style="113" bestFit="1" customWidth="1"/>
    <col min="1545" max="1545" width="15.33203125" style="113" bestFit="1" customWidth="1"/>
    <col min="1546" max="1546" width="8.88671875" style="113"/>
    <col min="1547" max="1547" width="11.44140625" style="113" bestFit="1" customWidth="1"/>
    <col min="1548" max="1795" width="8.88671875" style="113"/>
    <col min="1796" max="1796" width="10.33203125" style="113" bestFit="1" customWidth="1"/>
    <col min="1797" max="1797" width="38" style="113" customWidth="1"/>
    <col min="1798" max="1798" width="6.6640625" style="113" customWidth="1"/>
    <col min="1799" max="1799" width="12.88671875" style="113" customWidth="1"/>
    <col min="1800" max="1800" width="10.44140625" style="113" bestFit="1" customWidth="1"/>
    <col min="1801" max="1801" width="15.33203125" style="113" bestFit="1" customWidth="1"/>
    <col min="1802" max="1802" width="8.88671875" style="113"/>
    <col min="1803" max="1803" width="11.44140625" style="113" bestFit="1" customWidth="1"/>
    <col min="1804" max="2051" width="8.88671875" style="113"/>
    <col min="2052" max="2052" width="10.33203125" style="113" bestFit="1" customWidth="1"/>
    <col min="2053" max="2053" width="38" style="113" customWidth="1"/>
    <col min="2054" max="2054" width="6.6640625" style="113" customWidth="1"/>
    <col min="2055" max="2055" width="12.88671875" style="113" customWidth="1"/>
    <col min="2056" max="2056" width="10.44140625" style="113" bestFit="1" customWidth="1"/>
    <col min="2057" max="2057" width="15.33203125" style="113" bestFit="1" customWidth="1"/>
    <col min="2058" max="2058" width="8.88671875" style="113"/>
    <col min="2059" max="2059" width="11.44140625" style="113" bestFit="1" customWidth="1"/>
    <col min="2060" max="2307" width="8.88671875" style="113"/>
    <col min="2308" max="2308" width="10.33203125" style="113" bestFit="1" customWidth="1"/>
    <col min="2309" max="2309" width="38" style="113" customWidth="1"/>
    <col min="2310" max="2310" width="6.6640625" style="113" customWidth="1"/>
    <col min="2311" max="2311" width="12.88671875" style="113" customWidth="1"/>
    <col min="2312" max="2312" width="10.44140625" style="113" bestFit="1" customWidth="1"/>
    <col min="2313" max="2313" width="15.33203125" style="113" bestFit="1" customWidth="1"/>
    <col min="2314" max="2314" width="8.88671875" style="113"/>
    <col min="2315" max="2315" width="11.44140625" style="113" bestFit="1" customWidth="1"/>
    <col min="2316" max="2563" width="8.88671875" style="113"/>
    <col min="2564" max="2564" width="10.33203125" style="113" bestFit="1" customWidth="1"/>
    <col min="2565" max="2565" width="38" style="113" customWidth="1"/>
    <col min="2566" max="2566" width="6.6640625" style="113" customWidth="1"/>
    <col min="2567" max="2567" width="12.88671875" style="113" customWidth="1"/>
    <col min="2568" max="2568" width="10.44140625" style="113" bestFit="1" customWidth="1"/>
    <col min="2569" max="2569" width="15.33203125" style="113" bestFit="1" customWidth="1"/>
    <col min="2570" max="2570" width="8.88671875" style="113"/>
    <col min="2571" max="2571" width="11.44140625" style="113" bestFit="1" customWidth="1"/>
    <col min="2572" max="2819" width="8.88671875" style="113"/>
    <col min="2820" max="2820" width="10.33203125" style="113" bestFit="1" customWidth="1"/>
    <col min="2821" max="2821" width="38" style="113" customWidth="1"/>
    <col min="2822" max="2822" width="6.6640625" style="113" customWidth="1"/>
    <col min="2823" max="2823" width="12.88671875" style="113" customWidth="1"/>
    <col min="2824" max="2824" width="10.44140625" style="113" bestFit="1" customWidth="1"/>
    <col min="2825" max="2825" width="15.33203125" style="113" bestFit="1" customWidth="1"/>
    <col min="2826" max="2826" width="8.88671875" style="113"/>
    <col min="2827" max="2827" width="11.44140625" style="113" bestFit="1" customWidth="1"/>
    <col min="2828" max="3075" width="8.88671875" style="113"/>
    <col min="3076" max="3076" width="10.33203125" style="113" bestFit="1" customWidth="1"/>
    <col min="3077" max="3077" width="38" style="113" customWidth="1"/>
    <col min="3078" max="3078" width="6.6640625" style="113" customWidth="1"/>
    <col min="3079" max="3079" width="12.88671875" style="113" customWidth="1"/>
    <col min="3080" max="3080" width="10.44140625" style="113" bestFit="1" customWidth="1"/>
    <col min="3081" max="3081" width="15.33203125" style="113" bestFit="1" customWidth="1"/>
    <col min="3082" max="3082" width="8.88671875" style="113"/>
    <col min="3083" max="3083" width="11.44140625" style="113" bestFit="1" customWidth="1"/>
    <col min="3084" max="3331" width="8.88671875" style="113"/>
    <col min="3332" max="3332" width="10.33203125" style="113" bestFit="1" customWidth="1"/>
    <col min="3333" max="3333" width="38" style="113" customWidth="1"/>
    <col min="3334" max="3334" width="6.6640625" style="113" customWidth="1"/>
    <col min="3335" max="3335" width="12.88671875" style="113" customWidth="1"/>
    <col min="3336" max="3336" width="10.44140625" style="113" bestFit="1" customWidth="1"/>
    <col min="3337" max="3337" width="15.33203125" style="113" bestFit="1" customWidth="1"/>
    <col min="3338" max="3338" width="8.88671875" style="113"/>
    <col min="3339" max="3339" width="11.44140625" style="113" bestFit="1" customWidth="1"/>
    <col min="3340" max="3587" width="8.88671875" style="113"/>
    <col min="3588" max="3588" width="10.33203125" style="113" bestFit="1" customWidth="1"/>
    <col min="3589" max="3589" width="38" style="113" customWidth="1"/>
    <col min="3590" max="3590" width="6.6640625" style="113" customWidth="1"/>
    <col min="3591" max="3591" width="12.88671875" style="113" customWidth="1"/>
    <col min="3592" max="3592" width="10.44140625" style="113" bestFit="1" customWidth="1"/>
    <col min="3593" max="3593" width="15.33203125" style="113" bestFit="1" customWidth="1"/>
    <col min="3594" max="3594" width="8.88671875" style="113"/>
    <col min="3595" max="3595" width="11.44140625" style="113" bestFit="1" customWidth="1"/>
    <col min="3596" max="3843" width="8.88671875" style="113"/>
    <col min="3844" max="3844" width="10.33203125" style="113" bestFit="1" customWidth="1"/>
    <col min="3845" max="3845" width="38" style="113" customWidth="1"/>
    <col min="3846" max="3846" width="6.6640625" style="113" customWidth="1"/>
    <col min="3847" max="3847" width="12.88671875" style="113" customWidth="1"/>
    <col min="3848" max="3848" width="10.44140625" style="113" bestFit="1" customWidth="1"/>
    <col min="3849" max="3849" width="15.33203125" style="113" bestFit="1" customWidth="1"/>
    <col min="3850" max="3850" width="8.88671875" style="113"/>
    <col min="3851" max="3851" width="11.44140625" style="113" bestFit="1" customWidth="1"/>
    <col min="3852" max="4099" width="8.88671875" style="113"/>
    <col min="4100" max="4100" width="10.33203125" style="113" bestFit="1" customWidth="1"/>
    <col min="4101" max="4101" width="38" style="113" customWidth="1"/>
    <col min="4102" max="4102" width="6.6640625" style="113" customWidth="1"/>
    <col min="4103" max="4103" width="12.88671875" style="113" customWidth="1"/>
    <col min="4104" max="4104" width="10.44140625" style="113" bestFit="1" customWidth="1"/>
    <col min="4105" max="4105" width="15.33203125" style="113" bestFit="1" customWidth="1"/>
    <col min="4106" max="4106" width="8.88671875" style="113"/>
    <col min="4107" max="4107" width="11.44140625" style="113" bestFit="1" customWidth="1"/>
    <col min="4108" max="4355" width="8.88671875" style="113"/>
    <col min="4356" max="4356" width="10.33203125" style="113" bestFit="1" customWidth="1"/>
    <col min="4357" max="4357" width="38" style="113" customWidth="1"/>
    <col min="4358" max="4358" width="6.6640625" style="113" customWidth="1"/>
    <col min="4359" max="4359" width="12.88671875" style="113" customWidth="1"/>
    <col min="4360" max="4360" width="10.44140625" style="113" bestFit="1" customWidth="1"/>
    <col min="4361" max="4361" width="15.33203125" style="113" bestFit="1" customWidth="1"/>
    <col min="4362" max="4362" width="8.88671875" style="113"/>
    <col min="4363" max="4363" width="11.44140625" style="113" bestFit="1" customWidth="1"/>
    <col min="4364" max="4611" width="8.88671875" style="113"/>
    <col min="4612" max="4612" width="10.33203125" style="113" bestFit="1" customWidth="1"/>
    <col min="4613" max="4613" width="38" style="113" customWidth="1"/>
    <col min="4614" max="4614" width="6.6640625" style="113" customWidth="1"/>
    <col min="4615" max="4615" width="12.88671875" style="113" customWidth="1"/>
    <col min="4616" max="4616" width="10.44140625" style="113" bestFit="1" customWidth="1"/>
    <col min="4617" max="4617" width="15.33203125" style="113" bestFit="1" customWidth="1"/>
    <col min="4618" max="4618" width="8.88671875" style="113"/>
    <col min="4619" max="4619" width="11.44140625" style="113" bestFit="1" customWidth="1"/>
    <col min="4620" max="4867" width="8.88671875" style="113"/>
    <col min="4868" max="4868" width="10.33203125" style="113" bestFit="1" customWidth="1"/>
    <col min="4869" max="4869" width="38" style="113" customWidth="1"/>
    <col min="4870" max="4870" width="6.6640625" style="113" customWidth="1"/>
    <col min="4871" max="4871" width="12.88671875" style="113" customWidth="1"/>
    <col min="4872" max="4872" width="10.44140625" style="113" bestFit="1" customWidth="1"/>
    <col min="4873" max="4873" width="15.33203125" style="113" bestFit="1" customWidth="1"/>
    <col min="4874" max="4874" width="8.88671875" style="113"/>
    <col min="4875" max="4875" width="11.44140625" style="113" bestFit="1" customWidth="1"/>
    <col min="4876" max="5123" width="8.88671875" style="113"/>
    <col min="5124" max="5124" width="10.33203125" style="113" bestFit="1" customWidth="1"/>
    <col min="5125" max="5125" width="38" style="113" customWidth="1"/>
    <col min="5126" max="5126" width="6.6640625" style="113" customWidth="1"/>
    <col min="5127" max="5127" width="12.88671875" style="113" customWidth="1"/>
    <col min="5128" max="5128" width="10.44140625" style="113" bestFit="1" customWidth="1"/>
    <col min="5129" max="5129" width="15.33203125" style="113" bestFit="1" customWidth="1"/>
    <col min="5130" max="5130" width="8.88671875" style="113"/>
    <col min="5131" max="5131" width="11.44140625" style="113" bestFit="1" customWidth="1"/>
    <col min="5132" max="5379" width="8.88671875" style="113"/>
    <col min="5380" max="5380" width="10.33203125" style="113" bestFit="1" customWidth="1"/>
    <col min="5381" max="5381" width="38" style="113" customWidth="1"/>
    <col min="5382" max="5382" width="6.6640625" style="113" customWidth="1"/>
    <col min="5383" max="5383" width="12.88671875" style="113" customWidth="1"/>
    <col min="5384" max="5384" width="10.44140625" style="113" bestFit="1" customWidth="1"/>
    <col min="5385" max="5385" width="15.33203125" style="113" bestFit="1" customWidth="1"/>
    <col min="5386" max="5386" width="8.88671875" style="113"/>
    <col min="5387" max="5387" width="11.44140625" style="113" bestFit="1" customWidth="1"/>
    <col min="5388" max="5635" width="8.88671875" style="113"/>
    <col min="5636" max="5636" width="10.33203125" style="113" bestFit="1" customWidth="1"/>
    <col min="5637" max="5637" width="38" style="113" customWidth="1"/>
    <col min="5638" max="5638" width="6.6640625" style="113" customWidth="1"/>
    <col min="5639" max="5639" width="12.88671875" style="113" customWidth="1"/>
    <col min="5640" max="5640" width="10.44140625" style="113" bestFit="1" customWidth="1"/>
    <col min="5641" max="5641" width="15.33203125" style="113" bestFit="1" customWidth="1"/>
    <col min="5642" max="5642" width="8.88671875" style="113"/>
    <col min="5643" max="5643" width="11.44140625" style="113" bestFit="1" customWidth="1"/>
    <col min="5644" max="5891" width="8.88671875" style="113"/>
    <col min="5892" max="5892" width="10.33203125" style="113" bestFit="1" customWidth="1"/>
    <col min="5893" max="5893" width="38" style="113" customWidth="1"/>
    <col min="5894" max="5894" width="6.6640625" style="113" customWidth="1"/>
    <col min="5895" max="5895" width="12.88671875" style="113" customWidth="1"/>
    <col min="5896" max="5896" width="10.44140625" style="113" bestFit="1" customWidth="1"/>
    <col min="5897" max="5897" width="15.33203125" style="113" bestFit="1" customWidth="1"/>
    <col min="5898" max="5898" width="8.88671875" style="113"/>
    <col min="5899" max="5899" width="11.44140625" style="113" bestFit="1" customWidth="1"/>
    <col min="5900" max="6147" width="8.88671875" style="113"/>
    <col min="6148" max="6148" width="10.33203125" style="113" bestFit="1" customWidth="1"/>
    <col min="6149" max="6149" width="38" style="113" customWidth="1"/>
    <col min="6150" max="6150" width="6.6640625" style="113" customWidth="1"/>
    <col min="6151" max="6151" width="12.88671875" style="113" customWidth="1"/>
    <col min="6152" max="6152" width="10.44140625" style="113" bestFit="1" customWidth="1"/>
    <col min="6153" max="6153" width="15.33203125" style="113" bestFit="1" customWidth="1"/>
    <col min="6154" max="6154" width="8.88671875" style="113"/>
    <col min="6155" max="6155" width="11.44140625" style="113" bestFit="1" customWidth="1"/>
    <col min="6156" max="6403" width="8.88671875" style="113"/>
    <col min="6404" max="6404" width="10.33203125" style="113" bestFit="1" customWidth="1"/>
    <col min="6405" max="6405" width="38" style="113" customWidth="1"/>
    <col min="6406" max="6406" width="6.6640625" style="113" customWidth="1"/>
    <col min="6407" max="6407" width="12.88671875" style="113" customWidth="1"/>
    <col min="6408" max="6408" width="10.44140625" style="113" bestFit="1" customWidth="1"/>
    <col min="6409" max="6409" width="15.33203125" style="113" bestFit="1" customWidth="1"/>
    <col min="6410" max="6410" width="8.88671875" style="113"/>
    <col min="6411" max="6411" width="11.44140625" style="113" bestFit="1" customWidth="1"/>
    <col min="6412" max="6659" width="8.88671875" style="113"/>
    <col min="6660" max="6660" width="10.33203125" style="113" bestFit="1" customWidth="1"/>
    <col min="6661" max="6661" width="38" style="113" customWidth="1"/>
    <col min="6662" max="6662" width="6.6640625" style="113" customWidth="1"/>
    <col min="6663" max="6663" width="12.88671875" style="113" customWidth="1"/>
    <col min="6664" max="6664" width="10.44140625" style="113" bestFit="1" customWidth="1"/>
    <col min="6665" max="6665" width="15.33203125" style="113" bestFit="1" customWidth="1"/>
    <col min="6666" max="6666" width="8.88671875" style="113"/>
    <col min="6667" max="6667" width="11.44140625" style="113" bestFit="1" customWidth="1"/>
    <col min="6668" max="6915" width="8.88671875" style="113"/>
    <col min="6916" max="6916" width="10.33203125" style="113" bestFit="1" customWidth="1"/>
    <col min="6917" max="6917" width="38" style="113" customWidth="1"/>
    <col min="6918" max="6918" width="6.6640625" style="113" customWidth="1"/>
    <col min="6919" max="6919" width="12.88671875" style="113" customWidth="1"/>
    <col min="6920" max="6920" width="10.44140625" style="113" bestFit="1" customWidth="1"/>
    <col min="6921" max="6921" width="15.33203125" style="113" bestFit="1" customWidth="1"/>
    <col min="6922" max="6922" width="8.88671875" style="113"/>
    <col min="6923" max="6923" width="11.44140625" style="113" bestFit="1" customWidth="1"/>
    <col min="6924" max="7171" width="8.88671875" style="113"/>
    <col min="7172" max="7172" width="10.33203125" style="113" bestFit="1" customWidth="1"/>
    <col min="7173" max="7173" width="38" style="113" customWidth="1"/>
    <col min="7174" max="7174" width="6.6640625" style="113" customWidth="1"/>
    <col min="7175" max="7175" width="12.88671875" style="113" customWidth="1"/>
    <col min="7176" max="7176" width="10.44140625" style="113" bestFit="1" customWidth="1"/>
    <col min="7177" max="7177" width="15.33203125" style="113" bestFit="1" customWidth="1"/>
    <col min="7178" max="7178" width="8.88671875" style="113"/>
    <col min="7179" max="7179" width="11.44140625" style="113" bestFit="1" customWidth="1"/>
    <col min="7180" max="7427" width="8.88671875" style="113"/>
    <col min="7428" max="7428" width="10.33203125" style="113" bestFit="1" customWidth="1"/>
    <col min="7429" max="7429" width="38" style="113" customWidth="1"/>
    <col min="7430" max="7430" width="6.6640625" style="113" customWidth="1"/>
    <col min="7431" max="7431" width="12.88671875" style="113" customWidth="1"/>
    <col min="7432" max="7432" width="10.44140625" style="113" bestFit="1" customWidth="1"/>
    <col min="7433" max="7433" width="15.33203125" style="113" bestFit="1" customWidth="1"/>
    <col min="7434" max="7434" width="8.88671875" style="113"/>
    <col min="7435" max="7435" width="11.44140625" style="113" bestFit="1" customWidth="1"/>
    <col min="7436" max="7683" width="8.88671875" style="113"/>
    <col min="7684" max="7684" width="10.33203125" style="113" bestFit="1" customWidth="1"/>
    <col min="7685" max="7685" width="38" style="113" customWidth="1"/>
    <col min="7686" max="7686" width="6.6640625" style="113" customWidth="1"/>
    <col min="7687" max="7687" width="12.88671875" style="113" customWidth="1"/>
    <col min="7688" max="7688" width="10.44140625" style="113" bestFit="1" customWidth="1"/>
    <col min="7689" max="7689" width="15.33203125" style="113" bestFit="1" customWidth="1"/>
    <col min="7690" max="7690" width="8.88671875" style="113"/>
    <col min="7691" max="7691" width="11.44140625" style="113" bestFit="1" customWidth="1"/>
    <col min="7692" max="7939" width="8.88671875" style="113"/>
    <col min="7940" max="7940" width="10.33203125" style="113" bestFit="1" customWidth="1"/>
    <col min="7941" max="7941" width="38" style="113" customWidth="1"/>
    <col min="7942" max="7942" width="6.6640625" style="113" customWidth="1"/>
    <col min="7943" max="7943" width="12.88671875" style="113" customWidth="1"/>
    <col min="7944" max="7944" width="10.44140625" style="113" bestFit="1" customWidth="1"/>
    <col min="7945" max="7945" width="15.33203125" style="113" bestFit="1" customWidth="1"/>
    <col min="7946" max="7946" width="8.88671875" style="113"/>
    <col min="7947" max="7947" width="11.44140625" style="113" bestFit="1" customWidth="1"/>
    <col min="7948" max="8195" width="8.88671875" style="113"/>
    <col min="8196" max="8196" width="10.33203125" style="113" bestFit="1" customWidth="1"/>
    <col min="8197" max="8197" width="38" style="113" customWidth="1"/>
    <col min="8198" max="8198" width="6.6640625" style="113" customWidth="1"/>
    <col min="8199" max="8199" width="12.88671875" style="113" customWidth="1"/>
    <col min="8200" max="8200" width="10.44140625" style="113" bestFit="1" customWidth="1"/>
    <col min="8201" max="8201" width="15.33203125" style="113" bestFit="1" customWidth="1"/>
    <col min="8202" max="8202" width="8.88671875" style="113"/>
    <col min="8203" max="8203" width="11.44140625" style="113" bestFit="1" customWidth="1"/>
    <col min="8204" max="8451" width="8.88671875" style="113"/>
    <col min="8452" max="8452" width="10.33203125" style="113" bestFit="1" customWidth="1"/>
    <col min="8453" max="8453" width="38" style="113" customWidth="1"/>
    <col min="8454" max="8454" width="6.6640625" style="113" customWidth="1"/>
    <col min="8455" max="8455" width="12.88671875" style="113" customWidth="1"/>
    <col min="8456" max="8456" width="10.44140625" style="113" bestFit="1" customWidth="1"/>
    <col min="8457" max="8457" width="15.33203125" style="113" bestFit="1" customWidth="1"/>
    <col min="8458" max="8458" width="8.88671875" style="113"/>
    <col min="8459" max="8459" width="11.44140625" style="113" bestFit="1" customWidth="1"/>
    <col min="8460" max="8707" width="8.88671875" style="113"/>
    <col min="8708" max="8708" width="10.33203125" style="113" bestFit="1" customWidth="1"/>
    <col min="8709" max="8709" width="38" style="113" customWidth="1"/>
    <col min="8710" max="8710" width="6.6640625" style="113" customWidth="1"/>
    <col min="8711" max="8711" width="12.88671875" style="113" customWidth="1"/>
    <col min="8712" max="8712" width="10.44140625" style="113" bestFit="1" customWidth="1"/>
    <col min="8713" max="8713" width="15.33203125" style="113" bestFit="1" customWidth="1"/>
    <col min="8714" max="8714" width="8.88671875" style="113"/>
    <col min="8715" max="8715" width="11.44140625" style="113" bestFit="1" customWidth="1"/>
    <col min="8716" max="8963" width="8.88671875" style="113"/>
    <col min="8964" max="8964" width="10.33203125" style="113" bestFit="1" customWidth="1"/>
    <col min="8965" max="8965" width="38" style="113" customWidth="1"/>
    <col min="8966" max="8966" width="6.6640625" style="113" customWidth="1"/>
    <col min="8967" max="8967" width="12.88671875" style="113" customWidth="1"/>
    <col min="8968" max="8968" width="10.44140625" style="113" bestFit="1" customWidth="1"/>
    <col min="8969" max="8969" width="15.33203125" style="113" bestFit="1" customWidth="1"/>
    <col min="8970" max="8970" width="8.88671875" style="113"/>
    <col min="8971" max="8971" width="11.44140625" style="113" bestFit="1" customWidth="1"/>
    <col min="8972" max="9219" width="8.88671875" style="113"/>
    <col min="9220" max="9220" width="10.33203125" style="113" bestFit="1" customWidth="1"/>
    <col min="9221" max="9221" width="38" style="113" customWidth="1"/>
    <col min="9222" max="9222" width="6.6640625" style="113" customWidth="1"/>
    <col min="9223" max="9223" width="12.88671875" style="113" customWidth="1"/>
    <col min="9224" max="9224" width="10.44140625" style="113" bestFit="1" customWidth="1"/>
    <col min="9225" max="9225" width="15.33203125" style="113" bestFit="1" customWidth="1"/>
    <col min="9226" max="9226" width="8.88671875" style="113"/>
    <col min="9227" max="9227" width="11.44140625" style="113" bestFit="1" customWidth="1"/>
    <col min="9228" max="9475" width="8.88671875" style="113"/>
    <col min="9476" max="9476" width="10.33203125" style="113" bestFit="1" customWidth="1"/>
    <col min="9477" max="9477" width="38" style="113" customWidth="1"/>
    <col min="9478" max="9478" width="6.6640625" style="113" customWidth="1"/>
    <col min="9479" max="9479" width="12.88671875" style="113" customWidth="1"/>
    <col min="9480" max="9480" width="10.44140625" style="113" bestFit="1" customWidth="1"/>
    <col min="9481" max="9481" width="15.33203125" style="113" bestFit="1" customWidth="1"/>
    <col min="9482" max="9482" width="8.88671875" style="113"/>
    <col min="9483" max="9483" width="11.44140625" style="113" bestFit="1" customWidth="1"/>
    <col min="9484" max="9731" width="8.88671875" style="113"/>
    <col min="9732" max="9732" width="10.33203125" style="113" bestFit="1" customWidth="1"/>
    <col min="9733" max="9733" width="38" style="113" customWidth="1"/>
    <col min="9734" max="9734" width="6.6640625" style="113" customWidth="1"/>
    <col min="9735" max="9735" width="12.88671875" style="113" customWidth="1"/>
    <col min="9736" max="9736" width="10.44140625" style="113" bestFit="1" customWidth="1"/>
    <col min="9737" max="9737" width="15.33203125" style="113" bestFit="1" customWidth="1"/>
    <col min="9738" max="9738" width="8.88671875" style="113"/>
    <col min="9739" max="9739" width="11.44140625" style="113" bestFit="1" customWidth="1"/>
    <col min="9740" max="9987" width="8.88671875" style="113"/>
    <col min="9988" max="9988" width="10.33203125" style="113" bestFit="1" customWidth="1"/>
    <col min="9989" max="9989" width="38" style="113" customWidth="1"/>
    <col min="9990" max="9990" width="6.6640625" style="113" customWidth="1"/>
    <col min="9991" max="9991" width="12.88671875" style="113" customWidth="1"/>
    <col min="9992" max="9992" width="10.44140625" style="113" bestFit="1" customWidth="1"/>
    <col min="9993" max="9993" width="15.33203125" style="113" bestFit="1" customWidth="1"/>
    <col min="9994" max="9994" width="8.88671875" style="113"/>
    <col min="9995" max="9995" width="11.44140625" style="113" bestFit="1" customWidth="1"/>
    <col min="9996" max="10243" width="8.88671875" style="113"/>
    <col min="10244" max="10244" width="10.33203125" style="113" bestFit="1" customWidth="1"/>
    <col min="10245" max="10245" width="38" style="113" customWidth="1"/>
    <col min="10246" max="10246" width="6.6640625" style="113" customWidth="1"/>
    <col min="10247" max="10247" width="12.88671875" style="113" customWidth="1"/>
    <col min="10248" max="10248" width="10.44140625" style="113" bestFit="1" customWidth="1"/>
    <col min="10249" max="10249" width="15.33203125" style="113" bestFit="1" customWidth="1"/>
    <col min="10250" max="10250" width="8.88671875" style="113"/>
    <col min="10251" max="10251" width="11.44140625" style="113" bestFit="1" customWidth="1"/>
    <col min="10252" max="10499" width="8.88671875" style="113"/>
    <col min="10500" max="10500" width="10.33203125" style="113" bestFit="1" customWidth="1"/>
    <col min="10501" max="10501" width="38" style="113" customWidth="1"/>
    <col min="10502" max="10502" width="6.6640625" style="113" customWidth="1"/>
    <col min="10503" max="10503" width="12.88671875" style="113" customWidth="1"/>
    <col min="10504" max="10504" width="10.44140625" style="113" bestFit="1" customWidth="1"/>
    <col min="10505" max="10505" width="15.33203125" style="113" bestFit="1" customWidth="1"/>
    <col min="10506" max="10506" width="8.88671875" style="113"/>
    <col min="10507" max="10507" width="11.44140625" style="113" bestFit="1" customWidth="1"/>
    <col min="10508" max="10755" width="8.88671875" style="113"/>
    <col min="10756" max="10756" width="10.33203125" style="113" bestFit="1" customWidth="1"/>
    <col min="10757" max="10757" width="38" style="113" customWidth="1"/>
    <col min="10758" max="10758" width="6.6640625" style="113" customWidth="1"/>
    <col min="10759" max="10759" width="12.88671875" style="113" customWidth="1"/>
    <col min="10760" max="10760" width="10.44140625" style="113" bestFit="1" customWidth="1"/>
    <col min="10761" max="10761" width="15.33203125" style="113" bestFit="1" customWidth="1"/>
    <col min="10762" max="10762" width="8.88671875" style="113"/>
    <col min="10763" max="10763" width="11.44140625" style="113" bestFit="1" customWidth="1"/>
    <col min="10764" max="11011" width="8.88671875" style="113"/>
    <col min="11012" max="11012" width="10.33203125" style="113" bestFit="1" customWidth="1"/>
    <col min="11013" max="11013" width="38" style="113" customWidth="1"/>
    <col min="11014" max="11014" width="6.6640625" style="113" customWidth="1"/>
    <col min="11015" max="11015" width="12.88671875" style="113" customWidth="1"/>
    <col min="11016" max="11016" width="10.44140625" style="113" bestFit="1" customWidth="1"/>
    <col min="11017" max="11017" width="15.33203125" style="113" bestFit="1" customWidth="1"/>
    <col min="11018" max="11018" width="8.88671875" style="113"/>
    <col min="11019" max="11019" width="11.44140625" style="113" bestFit="1" customWidth="1"/>
    <col min="11020" max="11267" width="8.88671875" style="113"/>
    <col min="11268" max="11268" width="10.33203125" style="113" bestFit="1" customWidth="1"/>
    <col min="11269" max="11269" width="38" style="113" customWidth="1"/>
    <col min="11270" max="11270" width="6.6640625" style="113" customWidth="1"/>
    <col min="11271" max="11271" width="12.88671875" style="113" customWidth="1"/>
    <col min="11272" max="11272" width="10.44140625" style="113" bestFit="1" customWidth="1"/>
    <col min="11273" max="11273" width="15.33203125" style="113" bestFit="1" customWidth="1"/>
    <col min="11274" max="11274" width="8.88671875" style="113"/>
    <col min="11275" max="11275" width="11.44140625" style="113" bestFit="1" customWidth="1"/>
    <col min="11276" max="11523" width="8.88671875" style="113"/>
    <col min="11524" max="11524" width="10.33203125" style="113" bestFit="1" customWidth="1"/>
    <col min="11525" max="11525" width="38" style="113" customWidth="1"/>
    <col min="11526" max="11526" width="6.6640625" style="113" customWidth="1"/>
    <col min="11527" max="11527" width="12.88671875" style="113" customWidth="1"/>
    <col min="11528" max="11528" width="10.44140625" style="113" bestFit="1" customWidth="1"/>
    <col min="11529" max="11529" width="15.33203125" style="113" bestFit="1" customWidth="1"/>
    <col min="11530" max="11530" width="8.88671875" style="113"/>
    <col min="11531" max="11531" width="11.44140625" style="113" bestFit="1" customWidth="1"/>
    <col min="11532" max="11779" width="8.88671875" style="113"/>
    <col min="11780" max="11780" width="10.33203125" style="113" bestFit="1" customWidth="1"/>
    <col min="11781" max="11781" width="38" style="113" customWidth="1"/>
    <col min="11782" max="11782" width="6.6640625" style="113" customWidth="1"/>
    <col min="11783" max="11783" width="12.88671875" style="113" customWidth="1"/>
    <col min="11784" max="11784" width="10.44140625" style="113" bestFit="1" customWidth="1"/>
    <col min="11785" max="11785" width="15.33203125" style="113" bestFit="1" customWidth="1"/>
    <col min="11786" max="11786" width="8.88671875" style="113"/>
    <col min="11787" max="11787" width="11.44140625" style="113" bestFit="1" customWidth="1"/>
    <col min="11788" max="12035" width="8.88671875" style="113"/>
    <col min="12036" max="12036" width="10.33203125" style="113" bestFit="1" customWidth="1"/>
    <col min="12037" max="12037" width="38" style="113" customWidth="1"/>
    <col min="12038" max="12038" width="6.6640625" style="113" customWidth="1"/>
    <col min="12039" max="12039" width="12.88671875" style="113" customWidth="1"/>
    <col min="12040" max="12040" width="10.44140625" style="113" bestFit="1" customWidth="1"/>
    <col min="12041" max="12041" width="15.33203125" style="113" bestFit="1" customWidth="1"/>
    <col min="12042" max="12042" width="8.88671875" style="113"/>
    <col min="12043" max="12043" width="11.44140625" style="113" bestFit="1" customWidth="1"/>
    <col min="12044" max="12291" width="8.88671875" style="113"/>
    <col min="12292" max="12292" width="10.33203125" style="113" bestFit="1" customWidth="1"/>
    <col min="12293" max="12293" width="38" style="113" customWidth="1"/>
    <col min="12294" max="12294" width="6.6640625" style="113" customWidth="1"/>
    <col min="12295" max="12295" width="12.88671875" style="113" customWidth="1"/>
    <col min="12296" max="12296" width="10.44140625" style="113" bestFit="1" customWidth="1"/>
    <col min="12297" max="12297" width="15.33203125" style="113" bestFit="1" customWidth="1"/>
    <col min="12298" max="12298" width="8.88671875" style="113"/>
    <col min="12299" max="12299" width="11.44140625" style="113" bestFit="1" customWidth="1"/>
    <col min="12300" max="12547" width="8.88671875" style="113"/>
    <col min="12548" max="12548" width="10.33203125" style="113" bestFit="1" customWidth="1"/>
    <col min="12549" max="12549" width="38" style="113" customWidth="1"/>
    <col min="12550" max="12550" width="6.6640625" style="113" customWidth="1"/>
    <col min="12551" max="12551" width="12.88671875" style="113" customWidth="1"/>
    <col min="12552" max="12552" width="10.44140625" style="113" bestFit="1" customWidth="1"/>
    <col min="12553" max="12553" width="15.33203125" style="113" bestFit="1" customWidth="1"/>
    <col min="12554" max="12554" width="8.88671875" style="113"/>
    <col min="12555" max="12555" width="11.44140625" style="113" bestFit="1" customWidth="1"/>
    <col min="12556" max="12803" width="8.88671875" style="113"/>
    <col min="12804" max="12804" width="10.33203125" style="113" bestFit="1" customWidth="1"/>
    <col min="12805" max="12805" width="38" style="113" customWidth="1"/>
    <col min="12806" max="12806" width="6.6640625" style="113" customWidth="1"/>
    <col min="12807" max="12807" width="12.88671875" style="113" customWidth="1"/>
    <col min="12808" max="12808" width="10.44140625" style="113" bestFit="1" customWidth="1"/>
    <col min="12809" max="12809" width="15.33203125" style="113" bestFit="1" customWidth="1"/>
    <col min="12810" max="12810" width="8.88671875" style="113"/>
    <col min="12811" max="12811" width="11.44140625" style="113" bestFit="1" customWidth="1"/>
    <col min="12812" max="13059" width="8.88671875" style="113"/>
    <col min="13060" max="13060" width="10.33203125" style="113" bestFit="1" customWidth="1"/>
    <col min="13061" max="13061" width="38" style="113" customWidth="1"/>
    <col min="13062" max="13062" width="6.6640625" style="113" customWidth="1"/>
    <col min="13063" max="13063" width="12.88671875" style="113" customWidth="1"/>
    <col min="13064" max="13064" width="10.44140625" style="113" bestFit="1" customWidth="1"/>
    <col min="13065" max="13065" width="15.33203125" style="113" bestFit="1" customWidth="1"/>
    <col min="13066" max="13066" width="8.88671875" style="113"/>
    <col min="13067" max="13067" width="11.44140625" style="113" bestFit="1" customWidth="1"/>
    <col min="13068" max="13315" width="8.88671875" style="113"/>
    <col min="13316" max="13316" width="10.33203125" style="113" bestFit="1" customWidth="1"/>
    <col min="13317" max="13317" width="38" style="113" customWidth="1"/>
    <col min="13318" max="13318" width="6.6640625" style="113" customWidth="1"/>
    <col min="13319" max="13319" width="12.88671875" style="113" customWidth="1"/>
    <col min="13320" max="13320" width="10.44140625" style="113" bestFit="1" customWidth="1"/>
    <col min="13321" max="13321" width="15.33203125" style="113" bestFit="1" customWidth="1"/>
    <col min="13322" max="13322" width="8.88671875" style="113"/>
    <col min="13323" max="13323" width="11.44140625" style="113" bestFit="1" customWidth="1"/>
    <col min="13324" max="13571" width="8.88671875" style="113"/>
    <col min="13572" max="13572" width="10.33203125" style="113" bestFit="1" customWidth="1"/>
    <col min="13573" max="13573" width="38" style="113" customWidth="1"/>
    <col min="13574" max="13574" width="6.6640625" style="113" customWidth="1"/>
    <col min="13575" max="13575" width="12.88671875" style="113" customWidth="1"/>
    <col min="13576" max="13576" width="10.44140625" style="113" bestFit="1" customWidth="1"/>
    <col min="13577" max="13577" width="15.33203125" style="113" bestFit="1" customWidth="1"/>
    <col min="13578" max="13578" width="8.88671875" style="113"/>
    <col min="13579" max="13579" width="11.44140625" style="113" bestFit="1" customWidth="1"/>
    <col min="13580" max="13827" width="8.88671875" style="113"/>
    <col min="13828" max="13828" width="10.33203125" style="113" bestFit="1" customWidth="1"/>
    <col min="13829" max="13829" width="38" style="113" customWidth="1"/>
    <col min="13830" max="13830" width="6.6640625" style="113" customWidth="1"/>
    <col min="13831" max="13831" width="12.88671875" style="113" customWidth="1"/>
    <col min="13832" max="13832" width="10.44140625" style="113" bestFit="1" customWidth="1"/>
    <col min="13833" max="13833" width="15.33203125" style="113" bestFit="1" customWidth="1"/>
    <col min="13834" max="13834" width="8.88671875" style="113"/>
    <col min="13835" max="13835" width="11.44140625" style="113" bestFit="1" customWidth="1"/>
    <col min="13836" max="14083" width="8.88671875" style="113"/>
    <col min="14084" max="14084" width="10.33203125" style="113" bestFit="1" customWidth="1"/>
    <col min="14085" max="14085" width="38" style="113" customWidth="1"/>
    <col min="14086" max="14086" width="6.6640625" style="113" customWidth="1"/>
    <col min="14087" max="14087" width="12.88671875" style="113" customWidth="1"/>
    <col min="14088" max="14088" width="10.44140625" style="113" bestFit="1" customWidth="1"/>
    <col min="14089" max="14089" width="15.33203125" style="113" bestFit="1" customWidth="1"/>
    <col min="14090" max="14090" width="8.88671875" style="113"/>
    <col min="14091" max="14091" width="11.44140625" style="113" bestFit="1" customWidth="1"/>
    <col min="14092" max="14339" width="8.88671875" style="113"/>
    <col min="14340" max="14340" width="10.33203125" style="113" bestFit="1" customWidth="1"/>
    <col min="14341" max="14341" width="38" style="113" customWidth="1"/>
    <col min="14342" max="14342" width="6.6640625" style="113" customWidth="1"/>
    <col min="14343" max="14343" width="12.88671875" style="113" customWidth="1"/>
    <col min="14344" max="14344" width="10.44140625" style="113" bestFit="1" customWidth="1"/>
    <col min="14345" max="14345" width="15.33203125" style="113" bestFit="1" customWidth="1"/>
    <col min="14346" max="14346" width="8.88671875" style="113"/>
    <col min="14347" max="14347" width="11.44140625" style="113" bestFit="1" customWidth="1"/>
    <col min="14348" max="14595" width="8.88671875" style="113"/>
    <col min="14596" max="14596" width="10.33203125" style="113" bestFit="1" customWidth="1"/>
    <col min="14597" max="14597" width="38" style="113" customWidth="1"/>
    <col min="14598" max="14598" width="6.6640625" style="113" customWidth="1"/>
    <col min="14599" max="14599" width="12.88671875" style="113" customWidth="1"/>
    <col min="14600" max="14600" width="10.44140625" style="113" bestFit="1" customWidth="1"/>
    <col min="14601" max="14601" width="15.33203125" style="113" bestFit="1" customWidth="1"/>
    <col min="14602" max="14602" width="8.88671875" style="113"/>
    <col min="14603" max="14603" width="11.44140625" style="113" bestFit="1" customWidth="1"/>
    <col min="14604" max="14851" width="8.88671875" style="113"/>
    <col min="14852" max="14852" width="10.33203125" style="113" bestFit="1" customWidth="1"/>
    <col min="14853" max="14853" width="38" style="113" customWidth="1"/>
    <col min="14854" max="14854" width="6.6640625" style="113" customWidth="1"/>
    <col min="14855" max="14855" width="12.88671875" style="113" customWidth="1"/>
    <col min="14856" max="14856" width="10.44140625" style="113" bestFit="1" customWidth="1"/>
    <col min="14857" max="14857" width="15.33203125" style="113" bestFit="1" customWidth="1"/>
    <col min="14858" max="14858" width="8.88671875" style="113"/>
    <col min="14859" max="14859" width="11.44140625" style="113" bestFit="1" customWidth="1"/>
    <col min="14860" max="15107" width="8.88671875" style="113"/>
    <col min="15108" max="15108" width="10.33203125" style="113" bestFit="1" customWidth="1"/>
    <col min="15109" max="15109" width="38" style="113" customWidth="1"/>
    <col min="15110" max="15110" width="6.6640625" style="113" customWidth="1"/>
    <col min="15111" max="15111" width="12.88671875" style="113" customWidth="1"/>
    <col min="15112" max="15112" width="10.44140625" style="113" bestFit="1" customWidth="1"/>
    <col min="15113" max="15113" width="15.33203125" style="113" bestFit="1" customWidth="1"/>
    <col min="15114" max="15114" width="8.88671875" style="113"/>
    <col min="15115" max="15115" width="11.44140625" style="113" bestFit="1" customWidth="1"/>
    <col min="15116" max="15363" width="8.88671875" style="113"/>
    <col min="15364" max="15364" width="10.33203125" style="113" bestFit="1" customWidth="1"/>
    <col min="15365" max="15365" width="38" style="113" customWidth="1"/>
    <col min="15366" max="15366" width="6.6640625" style="113" customWidth="1"/>
    <col min="15367" max="15367" width="12.88671875" style="113" customWidth="1"/>
    <col min="15368" max="15368" width="10.44140625" style="113" bestFit="1" customWidth="1"/>
    <col min="15369" max="15369" width="15.33203125" style="113" bestFit="1" customWidth="1"/>
    <col min="15370" max="15370" width="8.88671875" style="113"/>
    <col min="15371" max="15371" width="11.44140625" style="113" bestFit="1" customWidth="1"/>
    <col min="15372" max="15619" width="8.88671875" style="113"/>
    <col min="15620" max="15620" width="10.33203125" style="113" bestFit="1" customWidth="1"/>
    <col min="15621" max="15621" width="38" style="113" customWidth="1"/>
    <col min="15622" max="15622" width="6.6640625" style="113" customWidth="1"/>
    <col min="15623" max="15623" width="12.88671875" style="113" customWidth="1"/>
    <col min="15624" max="15624" width="10.44140625" style="113" bestFit="1" customWidth="1"/>
    <col min="15625" max="15625" width="15.33203125" style="113" bestFit="1" customWidth="1"/>
    <col min="15626" max="15626" width="8.88671875" style="113"/>
    <col min="15627" max="15627" width="11.44140625" style="113" bestFit="1" customWidth="1"/>
    <col min="15628" max="15875" width="8.88671875" style="113"/>
    <col min="15876" max="15876" width="10.33203125" style="113" bestFit="1" customWidth="1"/>
    <col min="15877" max="15877" width="38" style="113" customWidth="1"/>
    <col min="15878" max="15878" width="6.6640625" style="113" customWidth="1"/>
    <col min="15879" max="15879" width="12.88671875" style="113" customWidth="1"/>
    <col min="15880" max="15880" width="10.44140625" style="113" bestFit="1" customWidth="1"/>
    <col min="15881" max="15881" width="15.33203125" style="113" bestFit="1" customWidth="1"/>
    <col min="15882" max="15882" width="8.88671875" style="113"/>
    <col min="15883" max="15883" width="11.44140625" style="113" bestFit="1" customWidth="1"/>
    <col min="15884" max="16131" width="8.88671875" style="113"/>
    <col min="16132" max="16132" width="10.33203125" style="113" bestFit="1" customWidth="1"/>
    <col min="16133" max="16133" width="38" style="113" customWidth="1"/>
    <col min="16134" max="16134" width="6.6640625" style="113" customWidth="1"/>
    <col min="16135" max="16135" width="12.88671875" style="113" customWidth="1"/>
    <col min="16136" max="16136" width="10.44140625" style="113" bestFit="1" customWidth="1"/>
    <col min="16137" max="16137" width="15.33203125" style="113" bestFit="1" customWidth="1"/>
    <col min="16138" max="16138" width="8.88671875" style="113"/>
    <col min="16139" max="16139" width="11.44140625" style="113" bestFit="1" customWidth="1"/>
    <col min="16140" max="16384" width="8.88671875" style="113"/>
  </cols>
  <sheetData>
    <row r="1" spans="1:12" ht="17.399999999999999" customHeight="1" x14ac:dyDescent="0.25">
      <c r="A1" s="225" t="s">
        <v>98</v>
      </c>
      <c r="B1" s="225"/>
      <c r="C1" s="225"/>
      <c r="D1" s="225"/>
      <c r="E1" s="225"/>
      <c r="F1" s="225"/>
      <c r="G1" s="225"/>
      <c r="H1" s="225"/>
      <c r="I1" s="225"/>
    </row>
    <row r="2" spans="1:12" ht="27.6" customHeight="1" x14ac:dyDescent="0.25">
      <c r="A2" s="207" t="s">
        <v>101</v>
      </c>
      <c r="B2" s="207"/>
      <c r="C2" s="207"/>
      <c r="D2" s="207"/>
      <c r="E2" s="207"/>
      <c r="F2" s="207"/>
      <c r="G2" s="207"/>
      <c r="H2" s="207"/>
      <c r="I2" s="207"/>
    </row>
    <row r="3" spans="1:12" ht="31.95" customHeight="1" thickBot="1" x14ac:dyDescent="0.3">
      <c r="A3" s="207" t="s">
        <v>113</v>
      </c>
      <c r="B3" s="207"/>
      <c r="C3" s="207"/>
      <c r="D3" s="207"/>
      <c r="E3" s="207"/>
      <c r="F3" s="207"/>
      <c r="G3" s="207"/>
      <c r="H3" s="207"/>
      <c r="I3" s="207"/>
      <c r="K3" s="118" t="s">
        <v>5</v>
      </c>
    </row>
    <row r="4" spans="1:12" ht="42.6" thickTop="1" thickBot="1" x14ac:dyDescent="0.3">
      <c r="A4" s="114" t="s">
        <v>6</v>
      </c>
      <c r="B4" s="114" t="s">
        <v>192</v>
      </c>
      <c r="C4" s="131" t="s">
        <v>0</v>
      </c>
      <c r="D4" s="131" t="s">
        <v>7</v>
      </c>
      <c r="E4" s="132" t="s">
        <v>8</v>
      </c>
      <c r="F4" s="131" t="s">
        <v>9</v>
      </c>
      <c r="G4" s="111" t="s">
        <v>190</v>
      </c>
      <c r="H4" s="111" t="s">
        <v>191</v>
      </c>
      <c r="I4" s="133" t="s">
        <v>10</v>
      </c>
      <c r="K4" s="118">
        <v>1.08</v>
      </c>
      <c r="L4" s="113" t="s">
        <v>11</v>
      </c>
    </row>
    <row r="5" spans="1:12" ht="55.8" thickTop="1" x14ac:dyDescent="0.25">
      <c r="A5" s="134" t="s">
        <v>12</v>
      </c>
      <c r="B5" s="135"/>
      <c r="C5" s="136" t="s">
        <v>13</v>
      </c>
      <c r="D5" s="137" t="s">
        <v>14</v>
      </c>
      <c r="E5" s="138">
        <f>K4*247.15</f>
        <v>266.92</v>
      </c>
      <c r="F5" s="139">
        <f>'MS Marghuzar'!H10*K5</f>
        <v>0</v>
      </c>
      <c r="G5" s="140"/>
      <c r="H5" s="140"/>
      <c r="I5" s="141">
        <f>F5*E5</f>
        <v>0</v>
      </c>
      <c r="K5" s="142">
        <f>1.05</f>
        <v>1.05</v>
      </c>
      <c r="L5" s="113" t="s">
        <v>15</v>
      </c>
    </row>
    <row r="6" spans="1:12" ht="41.4" x14ac:dyDescent="0.25">
      <c r="A6" s="134" t="s">
        <v>16</v>
      </c>
      <c r="B6" s="135"/>
      <c r="C6" s="143" t="s">
        <v>17</v>
      </c>
      <c r="D6" s="137" t="s">
        <v>14</v>
      </c>
      <c r="E6" s="144">
        <f>K4*2875.43</f>
        <v>3105.46</v>
      </c>
      <c r="F6" s="139">
        <f>'MS Marghuzar'!H13*K5</f>
        <v>0</v>
      </c>
      <c r="G6" s="140"/>
      <c r="H6" s="140"/>
      <c r="I6" s="141">
        <f>F6*E6</f>
        <v>0</v>
      </c>
    </row>
    <row r="7" spans="1:12" ht="27.6" x14ac:dyDescent="0.25">
      <c r="A7" s="134" t="s">
        <v>18</v>
      </c>
      <c r="B7" s="135"/>
      <c r="C7" s="143" t="s">
        <v>19</v>
      </c>
      <c r="D7" s="137" t="s">
        <v>20</v>
      </c>
      <c r="E7" s="144">
        <f>K4*681.93</f>
        <v>736.48</v>
      </c>
      <c r="F7" s="139">
        <f>'MS Marghuzar'!H18*K5</f>
        <v>0</v>
      </c>
      <c r="G7" s="140"/>
      <c r="H7" s="140"/>
      <c r="I7" s="141">
        <f t="shared" ref="I7:I12" si="0">F7*E7</f>
        <v>0</v>
      </c>
    </row>
    <row r="8" spans="1:12" ht="41.4" x14ac:dyDescent="0.25">
      <c r="A8" s="134" t="s">
        <v>21</v>
      </c>
      <c r="B8" s="135"/>
      <c r="C8" s="143" t="s">
        <v>22</v>
      </c>
      <c r="D8" s="137" t="s">
        <v>14</v>
      </c>
      <c r="E8" s="144">
        <f>K4*12745.86</f>
        <v>13765.53</v>
      </c>
      <c r="F8" s="139">
        <f>'MS Marghuzar'!H21*K5</f>
        <v>0</v>
      </c>
      <c r="G8" s="140"/>
      <c r="H8" s="140"/>
      <c r="I8" s="141">
        <f t="shared" si="0"/>
        <v>0</v>
      </c>
    </row>
    <row r="9" spans="1:12" ht="27.6" x14ac:dyDescent="0.25">
      <c r="A9" s="134" t="s">
        <v>23</v>
      </c>
      <c r="B9" s="135"/>
      <c r="C9" s="143" t="s">
        <v>24</v>
      </c>
      <c r="D9" s="137" t="s">
        <v>14</v>
      </c>
      <c r="E9" s="144">
        <f>K4*7839.27</f>
        <v>8466.41</v>
      </c>
      <c r="F9" s="139">
        <f>'MS Marghuzar'!H24*K5</f>
        <v>0</v>
      </c>
      <c r="G9" s="140"/>
      <c r="H9" s="140"/>
      <c r="I9" s="141">
        <f t="shared" si="0"/>
        <v>0</v>
      </c>
    </row>
    <row r="10" spans="1:12" ht="41.4" x14ac:dyDescent="0.25">
      <c r="A10" s="134" t="s">
        <v>25</v>
      </c>
      <c r="B10" s="135"/>
      <c r="C10" s="143" t="s">
        <v>26</v>
      </c>
      <c r="D10" s="137" t="s">
        <v>20</v>
      </c>
      <c r="E10" s="144">
        <f>K4*710.56</f>
        <v>767.4</v>
      </c>
      <c r="F10" s="139">
        <f>'MS Marghuzar'!H27*K5</f>
        <v>0</v>
      </c>
      <c r="G10" s="140"/>
      <c r="H10" s="140"/>
      <c r="I10" s="141">
        <f t="shared" si="0"/>
        <v>0</v>
      </c>
    </row>
    <row r="11" spans="1:12" s="148" customFormat="1" ht="55.2" x14ac:dyDescent="0.25">
      <c r="A11" s="145" t="s">
        <v>27</v>
      </c>
      <c r="B11" s="146"/>
      <c r="C11" s="147" t="s">
        <v>28</v>
      </c>
      <c r="D11" s="137" t="s">
        <v>29</v>
      </c>
      <c r="E11" s="144">
        <f>K4*314.55</f>
        <v>339.71</v>
      </c>
      <c r="F11" s="139">
        <f>'MS Marghuzar'!H30*K5</f>
        <v>0</v>
      </c>
      <c r="G11" s="140"/>
      <c r="H11" s="140"/>
      <c r="I11" s="141">
        <f t="shared" si="0"/>
        <v>0</v>
      </c>
    </row>
    <row r="12" spans="1:12" ht="27.6" x14ac:dyDescent="0.25">
      <c r="A12" s="134" t="s">
        <v>30</v>
      </c>
      <c r="B12" s="135"/>
      <c r="C12" s="143" t="s">
        <v>31</v>
      </c>
      <c r="D12" s="137" t="s">
        <v>14</v>
      </c>
      <c r="E12" s="138">
        <f>K4*123.11</f>
        <v>132.96</v>
      </c>
      <c r="F12" s="139">
        <f>'MS Marghuzar'!H33*K5</f>
        <v>0</v>
      </c>
      <c r="G12" s="140"/>
      <c r="H12" s="140"/>
      <c r="I12" s="141">
        <f t="shared" si="0"/>
        <v>0</v>
      </c>
    </row>
    <row r="13" spans="1:12" ht="55.2" x14ac:dyDescent="0.25">
      <c r="A13" s="119" t="s">
        <v>32</v>
      </c>
      <c r="B13" s="120"/>
      <c r="C13" s="127" t="s">
        <v>33</v>
      </c>
      <c r="D13" s="122" t="s">
        <v>14</v>
      </c>
      <c r="E13" s="123">
        <f>K4*357.09</f>
        <v>385.66</v>
      </c>
      <c r="F13" s="124">
        <f>'MS Marghuzar'!H36*K5</f>
        <v>0</v>
      </c>
      <c r="G13" s="125"/>
      <c r="H13" s="125"/>
      <c r="I13" s="126">
        <f>F13*E13</f>
        <v>0</v>
      </c>
    </row>
    <row r="14" spans="1:12" ht="24" customHeight="1" thickBot="1" x14ac:dyDescent="0.3">
      <c r="A14" s="222" t="s">
        <v>4</v>
      </c>
      <c r="B14" s="223"/>
      <c r="C14" s="224"/>
      <c r="D14" s="224"/>
      <c r="E14" s="224"/>
      <c r="F14" s="128"/>
      <c r="G14" s="129"/>
      <c r="H14" s="129"/>
      <c r="I14" s="130">
        <f>SUM(I5:I13)</f>
        <v>0</v>
      </c>
      <c r="J14" s="149"/>
    </row>
  </sheetData>
  <mergeCells count="4">
    <mergeCell ref="A1:I1"/>
    <mergeCell ref="A2:I2"/>
    <mergeCell ref="A3:I3"/>
    <mergeCell ref="A14:E14"/>
  </mergeCells>
  <printOptions horizontalCentered="1"/>
  <pageMargins left="0.59055118110236227" right="0.59055118110236227" top="0.59055118110236227" bottom="0.59055118110236227" header="0.11811023622047245" footer="0.11811023622047245"/>
  <pageSetup paperSize="9" scale="98"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45">
    <tabColor theme="3" tint="0.59999389629810485"/>
  </sheetPr>
  <dimension ref="A1:I36"/>
  <sheetViews>
    <sheetView view="pageBreakPreview" zoomScale="140" zoomScaleNormal="100" zoomScaleSheetLayoutView="140" workbookViewId="0">
      <selection activeCell="B10" sqref="B10:G10"/>
    </sheetView>
  </sheetViews>
  <sheetFormatPr defaultColWidth="8.88671875" defaultRowHeight="13.2" x14ac:dyDescent="0.25"/>
  <cols>
    <col min="1" max="1" width="11.109375" style="41" customWidth="1"/>
    <col min="2" max="2" width="28" style="41" customWidth="1"/>
    <col min="3" max="3" width="4.5546875" style="41" bestFit="1" customWidth="1"/>
    <col min="4" max="4" width="6.44140625" style="41" customWidth="1"/>
    <col min="5" max="5" width="9.33203125" style="41" bestFit="1" customWidth="1"/>
    <col min="6" max="6" width="7.33203125" style="41" bestFit="1" customWidth="1"/>
    <col min="7" max="7" width="6.88671875" style="41" bestFit="1" customWidth="1"/>
    <col min="8" max="8" width="18.5546875" style="41" customWidth="1"/>
    <col min="9" max="256" width="8.88671875" style="11"/>
    <col min="257" max="257" width="11.109375" style="11" customWidth="1"/>
    <col min="258" max="258" width="28" style="11" customWidth="1"/>
    <col min="259" max="259" width="4.5546875" style="11" bestFit="1" customWidth="1"/>
    <col min="260" max="260" width="6.44140625" style="11" customWidth="1"/>
    <col min="261" max="261" width="9.33203125" style="11" bestFit="1" customWidth="1"/>
    <col min="262" max="262" width="7.33203125" style="11" bestFit="1" customWidth="1"/>
    <col min="263" max="263" width="6.88671875" style="11" bestFit="1" customWidth="1"/>
    <col min="264" max="264" width="18.5546875" style="11" customWidth="1"/>
    <col min="265" max="512" width="8.88671875" style="11"/>
    <col min="513" max="513" width="11.109375" style="11" customWidth="1"/>
    <col min="514" max="514" width="28" style="11" customWidth="1"/>
    <col min="515" max="515" width="4.5546875" style="11" bestFit="1" customWidth="1"/>
    <col min="516" max="516" width="6.44140625" style="11" customWidth="1"/>
    <col min="517" max="517" width="9.33203125" style="11" bestFit="1" customWidth="1"/>
    <col min="518" max="518" width="7.33203125" style="11" bestFit="1" customWidth="1"/>
    <col min="519" max="519" width="6.88671875" style="11" bestFit="1" customWidth="1"/>
    <col min="520" max="520" width="18.5546875" style="11" customWidth="1"/>
    <col min="521" max="768" width="8.88671875" style="11"/>
    <col min="769" max="769" width="11.109375" style="11" customWidth="1"/>
    <col min="770" max="770" width="28" style="11" customWidth="1"/>
    <col min="771" max="771" width="4.5546875" style="11" bestFit="1" customWidth="1"/>
    <col min="772" max="772" width="6.44140625" style="11" customWidth="1"/>
    <col min="773" max="773" width="9.33203125" style="11" bestFit="1" customWidth="1"/>
    <col min="774" max="774" width="7.33203125" style="11" bestFit="1" customWidth="1"/>
    <col min="775" max="775" width="6.88671875" style="11" bestFit="1" customWidth="1"/>
    <col min="776" max="776" width="18.5546875" style="11" customWidth="1"/>
    <col min="777" max="1024" width="8.88671875" style="11"/>
    <col min="1025" max="1025" width="11.109375" style="11" customWidth="1"/>
    <col min="1026" max="1026" width="28" style="11" customWidth="1"/>
    <col min="1027" max="1027" width="4.5546875" style="11" bestFit="1" customWidth="1"/>
    <col min="1028" max="1028" width="6.44140625" style="11" customWidth="1"/>
    <col min="1029" max="1029" width="9.33203125" style="11" bestFit="1" customWidth="1"/>
    <col min="1030" max="1030" width="7.33203125" style="11" bestFit="1" customWidth="1"/>
    <col min="1031" max="1031" width="6.88671875" style="11" bestFit="1" customWidth="1"/>
    <col min="1032" max="1032" width="18.5546875" style="11" customWidth="1"/>
    <col min="1033" max="1280" width="8.88671875" style="11"/>
    <col min="1281" max="1281" width="11.109375" style="11" customWidth="1"/>
    <col min="1282" max="1282" width="28" style="11" customWidth="1"/>
    <col min="1283" max="1283" width="4.5546875" style="11" bestFit="1" customWidth="1"/>
    <col min="1284" max="1284" width="6.44140625" style="11" customWidth="1"/>
    <col min="1285" max="1285" width="9.33203125" style="11" bestFit="1" customWidth="1"/>
    <col min="1286" max="1286" width="7.33203125" style="11" bestFit="1" customWidth="1"/>
    <col min="1287" max="1287" width="6.88671875" style="11" bestFit="1" customWidth="1"/>
    <col min="1288" max="1288" width="18.5546875" style="11" customWidth="1"/>
    <col min="1289" max="1536" width="8.88671875" style="11"/>
    <col min="1537" max="1537" width="11.109375" style="11" customWidth="1"/>
    <col min="1538" max="1538" width="28" style="11" customWidth="1"/>
    <col min="1539" max="1539" width="4.5546875" style="11" bestFit="1" customWidth="1"/>
    <col min="1540" max="1540" width="6.44140625" style="11" customWidth="1"/>
    <col min="1541" max="1541" width="9.33203125" style="11" bestFit="1" customWidth="1"/>
    <col min="1542" max="1542" width="7.33203125" style="11" bestFit="1" customWidth="1"/>
    <col min="1543" max="1543" width="6.88671875" style="11" bestFit="1" customWidth="1"/>
    <col min="1544" max="1544" width="18.5546875" style="11" customWidth="1"/>
    <col min="1545" max="1792" width="8.88671875" style="11"/>
    <col min="1793" max="1793" width="11.109375" style="11" customWidth="1"/>
    <col min="1794" max="1794" width="28" style="11" customWidth="1"/>
    <col min="1795" max="1795" width="4.5546875" style="11" bestFit="1" customWidth="1"/>
    <col min="1796" max="1796" width="6.44140625" style="11" customWidth="1"/>
    <col min="1797" max="1797" width="9.33203125" style="11" bestFit="1" customWidth="1"/>
    <col min="1798" max="1798" width="7.33203125" style="11" bestFit="1" customWidth="1"/>
    <col min="1799" max="1799" width="6.88671875" style="11" bestFit="1" customWidth="1"/>
    <col min="1800" max="1800" width="18.5546875" style="11" customWidth="1"/>
    <col min="1801" max="2048" width="8.88671875" style="11"/>
    <col min="2049" max="2049" width="11.109375" style="11" customWidth="1"/>
    <col min="2050" max="2050" width="28" style="11" customWidth="1"/>
    <col min="2051" max="2051" width="4.5546875" style="11" bestFit="1" customWidth="1"/>
    <col min="2052" max="2052" width="6.44140625" style="11" customWidth="1"/>
    <col min="2053" max="2053" width="9.33203125" style="11" bestFit="1" customWidth="1"/>
    <col min="2054" max="2054" width="7.33203125" style="11" bestFit="1" customWidth="1"/>
    <col min="2055" max="2055" width="6.88671875" style="11" bestFit="1" customWidth="1"/>
    <col min="2056" max="2056" width="18.5546875" style="11" customWidth="1"/>
    <col min="2057" max="2304" width="8.88671875" style="11"/>
    <col min="2305" max="2305" width="11.109375" style="11" customWidth="1"/>
    <col min="2306" max="2306" width="28" style="11" customWidth="1"/>
    <col min="2307" max="2307" width="4.5546875" style="11" bestFit="1" customWidth="1"/>
    <col min="2308" max="2308" width="6.44140625" style="11" customWidth="1"/>
    <col min="2309" max="2309" width="9.33203125" style="11" bestFit="1" customWidth="1"/>
    <col min="2310" max="2310" width="7.33203125" style="11" bestFit="1" customWidth="1"/>
    <col min="2311" max="2311" width="6.88671875" style="11" bestFit="1" customWidth="1"/>
    <col min="2312" max="2312" width="18.5546875" style="11" customWidth="1"/>
    <col min="2313" max="2560" width="8.88671875" style="11"/>
    <col min="2561" max="2561" width="11.109375" style="11" customWidth="1"/>
    <col min="2562" max="2562" width="28" style="11" customWidth="1"/>
    <col min="2563" max="2563" width="4.5546875" style="11" bestFit="1" customWidth="1"/>
    <col min="2564" max="2564" width="6.44140625" style="11" customWidth="1"/>
    <col min="2565" max="2565" width="9.33203125" style="11" bestFit="1" customWidth="1"/>
    <col min="2566" max="2566" width="7.33203125" style="11" bestFit="1" customWidth="1"/>
    <col min="2567" max="2567" width="6.88671875" style="11" bestFit="1" customWidth="1"/>
    <col min="2568" max="2568" width="18.5546875" style="11" customWidth="1"/>
    <col min="2569" max="2816" width="8.88671875" style="11"/>
    <col min="2817" max="2817" width="11.109375" style="11" customWidth="1"/>
    <col min="2818" max="2818" width="28" style="11" customWidth="1"/>
    <col min="2819" max="2819" width="4.5546875" style="11" bestFit="1" customWidth="1"/>
    <col min="2820" max="2820" width="6.44140625" style="11" customWidth="1"/>
    <col min="2821" max="2821" width="9.33203125" style="11" bestFit="1" customWidth="1"/>
    <col min="2822" max="2822" width="7.33203125" style="11" bestFit="1" customWidth="1"/>
    <col min="2823" max="2823" width="6.88671875" style="11" bestFit="1" customWidth="1"/>
    <col min="2824" max="2824" width="18.5546875" style="11" customWidth="1"/>
    <col min="2825" max="3072" width="8.88671875" style="11"/>
    <col min="3073" max="3073" width="11.109375" style="11" customWidth="1"/>
    <col min="3074" max="3074" width="28" style="11" customWidth="1"/>
    <col min="3075" max="3075" width="4.5546875" style="11" bestFit="1" customWidth="1"/>
    <col min="3076" max="3076" width="6.44140625" style="11" customWidth="1"/>
    <col min="3077" max="3077" width="9.33203125" style="11" bestFit="1" customWidth="1"/>
    <col min="3078" max="3078" width="7.33203125" style="11" bestFit="1" customWidth="1"/>
    <col min="3079" max="3079" width="6.88671875" style="11" bestFit="1" customWidth="1"/>
    <col min="3080" max="3080" width="18.5546875" style="11" customWidth="1"/>
    <col min="3081" max="3328" width="8.88671875" style="11"/>
    <col min="3329" max="3329" width="11.109375" style="11" customWidth="1"/>
    <col min="3330" max="3330" width="28" style="11" customWidth="1"/>
    <col min="3331" max="3331" width="4.5546875" style="11" bestFit="1" customWidth="1"/>
    <col min="3332" max="3332" width="6.44140625" style="11" customWidth="1"/>
    <col min="3333" max="3333" width="9.33203125" style="11" bestFit="1" customWidth="1"/>
    <col min="3334" max="3334" width="7.33203125" style="11" bestFit="1" customWidth="1"/>
    <col min="3335" max="3335" width="6.88671875" style="11" bestFit="1" customWidth="1"/>
    <col min="3336" max="3336" width="18.5546875" style="11" customWidth="1"/>
    <col min="3337" max="3584" width="8.88671875" style="11"/>
    <col min="3585" max="3585" width="11.109375" style="11" customWidth="1"/>
    <col min="3586" max="3586" width="28" style="11" customWidth="1"/>
    <col min="3587" max="3587" width="4.5546875" style="11" bestFit="1" customWidth="1"/>
    <col min="3588" max="3588" width="6.44140625" style="11" customWidth="1"/>
    <col min="3589" max="3589" width="9.33203125" style="11" bestFit="1" customWidth="1"/>
    <col min="3590" max="3590" width="7.33203125" style="11" bestFit="1" customWidth="1"/>
    <col min="3591" max="3591" width="6.88671875" style="11" bestFit="1" customWidth="1"/>
    <col min="3592" max="3592" width="18.5546875" style="11" customWidth="1"/>
    <col min="3593" max="3840" width="8.88671875" style="11"/>
    <col min="3841" max="3841" width="11.109375" style="11" customWidth="1"/>
    <col min="3842" max="3842" width="28" style="11" customWidth="1"/>
    <col min="3843" max="3843" width="4.5546875" style="11" bestFit="1" customWidth="1"/>
    <col min="3844" max="3844" width="6.44140625" style="11" customWidth="1"/>
    <col min="3845" max="3845" width="9.33203125" style="11" bestFit="1" customWidth="1"/>
    <col min="3846" max="3846" width="7.33203125" style="11" bestFit="1" customWidth="1"/>
    <col min="3847" max="3847" width="6.88671875" style="11" bestFit="1" customWidth="1"/>
    <col min="3848" max="3848" width="18.5546875" style="11" customWidth="1"/>
    <col min="3849" max="4096" width="8.88671875" style="11"/>
    <col min="4097" max="4097" width="11.109375" style="11" customWidth="1"/>
    <col min="4098" max="4098" width="28" style="11" customWidth="1"/>
    <col min="4099" max="4099" width="4.5546875" style="11" bestFit="1" customWidth="1"/>
    <col min="4100" max="4100" width="6.44140625" style="11" customWidth="1"/>
    <col min="4101" max="4101" width="9.33203125" style="11" bestFit="1" customWidth="1"/>
    <col min="4102" max="4102" width="7.33203125" style="11" bestFit="1" customWidth="1"/>
    <col min="4103" max="4103" width="6.88671875" style="11" bestFit="1" customWidth="1"/>
    <col min="4104" max="4104" width="18.5546875" style="11" customWidth="1"/>
    <col min="4105" max="4352" width="8.88671875" style="11"/>
    <col min="4353" max="4353" width="11.109375" style="11" customWidth="1"/>
    <col min="4354" max="4354" width="28" style="11" customWidth="1"/>
    <col min="4355" max="4355" width="4.5546875" style="11" bestFit="1" customWidth="1"/>
    <col min="4356" max="4356" width="6.44140625" style="11" customWidth="1"/>
    <col min="4357" max="4357" width="9.33203125" style="11" bestFit="1" customWidth="1"/>
    <col min="4358" max="4358" width="7.33203125" style="11" bestFit="1" customWidth="1"/>
    <col min="4359" max="4359" width="6.88671875" style="11" bestFit="1" customWidth="1"/>
    <col min="4360" max="4360" width="18.5546875" style="11" customWidth="1"/>
    <col min="4361" max="4608" width="8.88671875" style="11"/>
    <col min="4609" max="4609" width="11.109375" style="11" customWidth="1"/>
    <col min="4610" max="4610" width="28" style="11" customWidth="1"/>
    <col min="4611" max="4611" width="4.5546875" style="11" bestFit="1" customWidth="1"/>
    <col min="4612" max="4612" width="6.44140625" style="11" customWidth="1"/>
    <col min="4613" max="4613" width="9.33203125" style="11" bestFit="1" customWidth="1"/>
    <col min="4614" max="4614" width="7.33203125" style="11" bestFit="1" customWidth="1"/>
    <col min="4615" max="4615" width="6.88671875" style="11" bestFit="1" customWidth="1"/>
    <col min="4616" max="4616" width="18.5546875" style="11" customWidth="1"/>
    <col min="4617" max="4864" width="8.88671875" style="11"/>
    <col min="4865" max="4865" width="11.109375" style="11" customWidth="1"/>
    <col min="4866" max="4866" width="28" style="11" customWidth="1"/>
    <col min="4867" max="4867" width="4.5546875" style="11" bestFit="1" customWidth="1"/>
    <col min="4868" max="4868" width="6.44140625" style="11" customWidth="1"/>
    <col min="4869" max="4869" width="9.33203125" style="11" bestFit="1" customWidth="1"/>
    <col min="4870" max="4870" width="7.33203125" style="11" bestFit="1" customWidth="1"/>
    <col min="4871" max="4871" width="6.88671875" style="11" bestFit="1" customWidth="1"/>
    <col min="4872" max="4872" width="18.5546875" style="11" customWidth="1"/>
    <col min="4873" max="5120" width="8.88671875" style="11"/>
    <col min="5121" max="5121" width="11.109375" style="11" customWidth="1"/>
    <col min="5122" max="5122" width="28" style="11" customWidth="1"/>
    <col min="5123" max="5123" width="4.5546875" style="11" bestFit="1" customWidth="1"/>
    <col min="5124" max="5124" width="6.44140625" style="11" customWidth="1"/>
    <col min="5125" max="5125" width="9.33203125" style="11" bestFit="1" customWidth="1"/>
    <col min="5126" max="5126" width="7.33203125" style="11" bestFit="1" customWidth="1"/>
    <col min="5127" max="5127" width="6.88671875" style="11" bestFit="1" customWidth="1"/>
    <col min="5128" max="5128" width="18.5546875" style="11" customWidth="1"/>
    <col min="5129" max="5376" width="8.88671875" style="11"/>
    <col min="5377" max="5377" width="11.109375" style="11" customWidth="1"/>
    <col min="5378" max="5378" width="28" style="11" customWidth="1"/>
    <col min="5379" max="5379" width="4.5546875" style="11" bestFit="1" customWidth="1"/>
    <col min="5380" max="5380" width="6.44140625" style="11" customWidth="1"/>
    <col min="5381" max="5381" width="9.33203125" style="11" bestFit="1" customWidth="1"/>
    <col min="5382" max="5382" width="7.33203125" style="11" bestFit="1" customWidth="1"/>
    <col min="5383" max="5383" width="6.88671875" style="11" bestFit="1" customWidth="1"/>
    <col min="5384" max="5384" width="18.5546875" style="11" customWidth="1"/>
    <col min="5385" max="5632" width="8.88671875" style="11"/>
    <col min="5633" max="5633" width="11.109375" style="11" customWidth="1"/>
    <col min="5634" max="5634" width="28" style="11" customWidth="1"/>
    <col min="5635" max="5635" width="4.5546875" style="11" bestFit="1" customWidth="1"/>
    <col min="5636" max="5636" width="6.44140625" style="11" customWidth="1"/>
    <col min="5637" max="5637" width="9.33203125" style="11" bestFit="1" customWidth="1"/>
    <col min="5638" max="5638" width="7.33203125" style="11" bestFit="1" customWidth="1"/>
    <col min="5639" max="5639" width="6.88671875" style="11" bestFit="1" customWidth="1"/>
    <col min="5640" max="5640" width="18.5546875" style="11" customWidth="1"/>
    <col min="5641" max="5888" width="8.88671875" style="11"/>
    <col min="5889" max="5889" width="11.109375" style="11" customWidth="1"/>
    <col min="5890" max="5890" width="28" style="11" customWidth="1"/>
    <col min="5891" max="5891" width="4.5546875" style="11" bestFit="1" customWidth="1"/>
    <col min="5892" max="5892" width="6.44140625" style="11" customWidth="1"/>
    <col min="5893" max="5893" width="9.33203125" style="11" bestFit="1" customWidth="1"/>
    <col min="5894" max="5894" width="7.33203125" style="11" bestFit="1" customWidth="1"/>
    <col min="5895" max="5895" width="6.88671875" style="11" bestFit="1" customWidth="1"/>
    <col min="5896" max="5896" width="18.5546875" style="11" customWidth="1"/>
    <col min="5897" max="6144" width="8.88671875" style="11"/>
    <col min="6145" max="6145" width="11.109375" style="11" customWidth="1"/>
    <col min="6146" max="6146" width="28" style="11" customWidth="1"/>
    <col min="6147" max="6147" width="4.5546875" style="11" bestFit="1" customWidth="1"/>
    <col min="6148" max="6148" width="6.44140625" style="11" customWidth="1"/>
    <col min="6149" max="6149" width="9.33203125" style="11" bestFit="1" customWidth="1"/>
    <col min="6150" max="6150" width="7.33203125" style="11" bestFit="1" customWidth="1"/>
    <col min="6151" max="6151" width="6.88671875" style="11" bestFit="1" customWidth="1"/>
    <col min="6152" max="6152" width="18.5546875" style="11" customWidth="1"/>
    <col min="6153" max="6400" width="8.88671875" style="11"/>
    <col min="6401" max="6401" width="11.109375" style="11" customWidth="1"/>
    <col min="6402" max="6402" width="28" style="11" customWidth="1"/>
    <col min="6403" max="6403" width="4.5546875" style="11" bestFit="1" customWidth="1"/>
    <col min="6404" max="6404" width="6.44140625" style="11" customWidth="1"/>
    <col min="6405" max="6405" width="9.33203125" style="11" bestFit="1" customWidth="1"/>
    <col min="6406" max="6406" width="7.33203125" style="11" bestFit="1" customWidth="1"/>
    <col min="6407" max="6407" width="6.88671875" style="11" bestFit="1" customWidth="1"/>
    <col min="6408" max="6408" width="18.5546875" style="11" customWidth="1"/>
    <col min="6409" max="6656" width="8.88671875" style="11"/>
    <col min="6657" max="6657" width="11.109375" style="11" customWidth="1"/>
    <col min="6658" max="6658" width="28" style="11" customWidth="1"/>
    <col min="6659" max="6659" width="4.5546875" style="11" bestFit="1" customWidth="1"/>
    <col min="6660" max="6660" width="6.44140625" style="11" customWidth="1"/>
    <col min="6661" max="6661" width="9.33203125" style="11" bestFit="1" customWidth="1"/>
    <col min="6662" max="6662" width="7.33203125" style="11" bestFit="1" customWidth="1"/>
    <col min="6663" max="6663" width="6.88671875" style="11" bestFit="1" customWidth="1"/>
    <col min="6664" max="6664" width="18.5546875" style="11" customWidth="1"/>
    <col min="6665" max="6912" width="8.88671875" style="11"/>
    <col min="6913" max="6913" width="11.109375" style="11" customWidth="1"/>
    <col min="6914" max="6914" width="28" style="11" customWidth="1"/>
    <col min="6915" max="6915" width="4.5546875" style="11" bestFit="1" customWidth="1"/>
    <col min="6916" max="6916" width="6.44140625" style="11" customWidth="1"/>
    <col min="6917" max="6917" width="9.33203125" style="11" bestFit="1" customWidth="1"/>
    <col min="6918" max="6918" width="7.33203125" style="11" bestFit="1" customWidth="1"/>
    <col min="6919" max="6919" width="6.88671875" style="11" bestFit="1" customWidth="1"/>
    <col min="6920" max="6920" width="18.5546875" style="11" customWidth="1"/>
    <col min="6921" max="7168" width="8.88671875" style="11"/>
    <col min="7169" max="7169" width="11.109375" style="11" customWidth="1"/>
    <col min="7170" max="7170" width="28" style="11" customWidth="1"/>
    <col min="7171" max="7171" width="4.5546875" style="11" bestFit="1" customWidth="1"/>
    <col min="7172" max="7172" width="6.44140625" style="11" customWidth="1"/>
    <col min="7173" max="7173" width="9.33203125" style="11" bestFit="1" customWidth="1"/>
    <col min="7174" max="7174" width="7.33203125" style="11" bestFit="1" customWidth="1"/>
    <col min="7175" max="7175" width="6.88671875" style="11" bestFit="1" customWidth="1"/>
    <col min="7176" max="7176" width="18.5546875" style="11" customWidth="1"/>
    <col min="7177" max="7424" width="8.88671875" style="11"/>
    <col min="7425" max="7425" width="11.109375" style="11" customWidth="1"/>
    <col min="7426" max="7426" width="28" style="11" customWidth="1"/>
    <col min="7427" max="7427" width="4.5546875" style="11" bestFit="1" customWidth="1"/>
    <col min="7428" max="7428" width="6.44140625" style="11" customWidth="1"/>
    <col min="7429" max="7429" width="9.33203125" style="11" bestFit="1" customWidth="1"/>
    <col min="7430" max="7430" width="7.33203125" style="11" bestFit="1" customWidth="1"/>
    <col min="7431" max="7431" width="6.88671875" style="11" bestFit="1" customWidth="1"/>
    <col min="7432" max="7432" width="18.5546875" style="11" customWidth="1"/>
    <col min="7433" max="7680" width="8.88671875" style="11"/>
    <col min="7681" max="7681" width="11.109375" style="11" customWidth="1"/>
    <col min="7682" max="7682" width="28" style="11" customWidth="1"/>
    <col min="7683" max="7683" width="4.5546875" style="11" bestFit="1" customWidth="1"/>
    <col min="7684" max="7684" width="6.44140625" style="11" customWidth="1"/>
    <col min="7685" max="7685" width="9.33203125" style="11" bestFit="1" customWidth="1"/>
    <col min="7686" max="7686" width="7.33203125" style="11" bestFit="1" customWidth="1"/>
    <col min="7687" max="7687" width="6.88671875" style="11" bestFit="1" customWidth="1"/>
    <col min="7688" max="7688" width="18.5546875" style="11" customWidth="1"/>
    <col min="7689" max="7936" width="8.88671875" style="11"/>
    <col min="7937" max="7937" width="11.109375" style="11" customWidth="1"/>
    <col min="7938" max="7938" width="28" style="11" customWidth="1"/>
    <col min="7939" max="7939" width="4.5546875" style="11" bestFit="1" customWidth="1"/>
    <col min="7940" max="7940" width="6.44140625" style="11" customWidth="1"/>
    <col min="7941" max="7941" width="9.33203125" style="11" bestFit="1" customWidth="1"/>
    <col min="7942" max="7942" width="7.33203125" style="11" bestFit="1" customWidth="1"/>
    <col min="7943" max="7943" width="6.88671875" style="11" bestFit="1" customWidth="1"/>
    <col min="7944" max="7944" width="18.5546875" style="11" customWidth="1"/>
    <col min="7945" max="8192" width="8.88671875" style="11"/>
    <col min="8193" max="8193" width="11.109375" style="11" customWidth="1"/>
    <col min="8194" max="8194" width="28" style="11" customWidth="1"/>
    <col min="8195" max="8195" width="4.5546875" style="11" bestFit="1" customWidth="1"/>
    <col min="8196" max="8196" width="6.44140625" style="11" customWidth="1"/>
    <col min="8197" max="8197" width="9.33203125" style="11" bestFit="1" customWidth="1"/>
    <col min="8198" max="8198" width="7.33203125" style="11" bestFit="1" customWidth="1"/>
    <col min="8199" max="8199" width="6.88671875" style="11" bestFit="1" customWidth="1"/>
    <col min="8200" max="8200" width="18.5546875" style="11" customWidth="1"/>
    <col min="8201" max="8448" width="8.88671875" style="11"/>
    <col min="8449" max="8449" width="11.109375" style="11" customWidth="1"/>
    <col min="8450" max="8450" width="28" style="11" customWidth="1"/>
    <col min="8451" max="8451" width="4.5546875" style="11" bestFit="1" customWidth="1"/>
    <col min="8452" max="8452" width="6.44140625" style="11" customWidth="1"/>
    <col min="8453" max="8453" width="9.33203125" style="11" bestFit="1" customWidth="1"/>
    <col min="8454" max="8454" width="7.33203125" style="11" bestFit="1" customWidth="1"/>
    <col min="8455" max="8455" width="6.88671875" style="11" bestFit="1" customWidth="1"/>
    <col min="8456" max="8456" width="18.5546875" style="11" customWidth="1"/>
    <col min="8457" max="8704" width="8.88671875" style="11"/>
    <col min="8705" max="8705" width="11.109375" style="11" customWidth="1"/>
    <col min="8706" max="8706" width="28" style="11" customWidth="1"/>
    <col min="8707" max="8707" width="4.5546875" style="11" bestFit="1" customWidth="1"/>
    <col min="8708" max="8708" width="6.44140625" style="11" customWidth="1"/>
    <col min="8709" max="8709" width="9.33203125" style="11" bestFit="1" customWidth="1"/>
    <col min="8710" max="8710" width="7.33203125" style="11" bestFit="1" customWidth="1"/>
    <col min="8711" max="8711" width="6.88671875" style="11" bestFit="1" customWidth="1"/>
    <col min="8712" max="8712" width="18.5546875" style="11" customWidth="1"/>
    <col min="8713" max="8960" width="8.88671875" style="11"/>
    <col min="8961" max="8961" width="11.109375" style="11" customWidth="1"/>
    <col min="8962" max="8962" width="28" style="11" customWidth="1"/>
    <col min="8963" max="8963" width="4.5546875" style="11" bestFit="1" customWidth="1"/>
    <col min="8964" max="8964" width="6.44140625" style="11" customWidth="1"/>
    <col min="8965" max="8965" width="9.33203125" style="11" bestFit="1" customWidth="1"/>
    <col min="8966" max="8966" width="7.33203125" style="11" bestFit="1" customWidth="1"/>
    <col min="8967" max="8967" width="6.88671875" style="11" bestFit="1" customWidth="1"/>
    <col min="8968" max="8968" width="18.5546875" style="11" customWidth="1"/>
    <col min="8969" max="9216" width="8.88671875" style="11"/>
    <col min="9217" max="9217" width="11.109375" style="11" customWidth="1"/>
    <col min="9218" max="9218" width="28" style="11" customWidth="1"/>
    <col min="9219" max="9219" width="4.5546875" style="11" bestFit="1" customWidth="1"/>
    <col min="9220" max="9220" width="6.44140625" style="11" customWidth="1"/>
    <col min="9221" max="9221" width="9.33203125" style="11" bestFit="1" customWidth="1"/>
    <col min="9222" max="9222" width="7.33203125" style="11" bestFit="1" customWidth="1"/>
    <col min="9223" max="9223" width="6.88671875" style="11" bestFit="1" customWidth="1"/>
    <col min="9224" max="9224" width="18.5546875" style="11" customWidth="1"/>
    <col min="9225" max="9472" width="8.88671875" style="11"/>
    <col min="9473" max="9473" width="11.109375" style="11" customWidth="1"/>
    <col min="9474" max="9474" width="28" style="11" customWidth="1"/>
    <col min="9475" max="9475" width="4.5546875" style="11" bestFit="1" customWidth="1"/>
    <col min="9476" max="9476" width="6.44140625" style="11" customWidth="1"/>
    <col min="9477" max="9477" width="9.33203125" style="11" bestFit="1" customWidth="1"/>
    <col min="9478" max="9478" width="7.33203125" style="11" bestFit="1" customWidth="1"/>
    <col min="9479" max="9479" width="6.88671875" style="11" bestFit="1" customWidth="1"/>
    <col min="9480" max="9480" width="18.5546875" style="11" customWidth="1"/>
    <col min="9481" max="9728" width="8.88671875" style="11"/>
    <col min="9729" max="9729" width="11.109375" style="11" customWidth="1"/>
    <col min="9730" max="9730" width="28" style="11" customWidth="1"/>
    <col min="9731" max="9731" width="4.5546875" style="11" bestFit="1" customWidth="1"/>
    <col min="9732" max="9732" width="6.44140625" style="11" customWidth="1"/>
    <col min="9733" max="9733" width="9.33203125" style="11" bestFit="1" customWidth="1"/>
    <col min="9734" max="9734" width="7.33203125" style="11" bestFit="1" customWidth="1"/>
    <col min="9735" max="9735" width="6.88671875" style="11" bestFit="1" customWidth="1"/>
    <col min="9736" max="9736" width="18.5546875" style="11" customWidth="1"/>
    <col min="9737" max="9984" width="8.88671875" style="11"/>
    <col min="9985" max="9985" width="11.109375" style="11" customWidth="1"/>
    <col min="9986" max="9986" width="28" style="11" customWidth="1"/>
    <col min="9987" max="9987" width="4.5546875" style="11" bestFit="1" customWidth="1"/>
    <col min="9988" max="9988" width="6.44140625" style="11" customWidth="1"/>
    <col min="9989" max="9989" width="9.33203125" style="11" bestFit="1" customWidth="1"/>
    <col min="9990" max="9990" width="7.33203125" style="11" bestFit="1" customWidth="1"/>
    <col min="9991" max="9991" width="6.88671875" style="11" bestFit="1" customWidth="1"/>
    <col min="9992" max="9992" width="18.5546875" style="11" customWidth="1"/>
    <col min="9993" max="10240" width="8.88671875" style="11"/>
    <col min="10241" max="10241" width="11.109375" style="11" customWidth="1"/>
    <col min="10242" max="10242" width="28" style="11" customWidth="1"/>
    <col min="10243" max="10243" width="4.5546875" style="11" bestFit="1" customWidth="1"/>
    <col min="10244" max="10244" width="6.44140625" style="11" customWidth="1"/>
    <col min="10245" max="10245" width="9.33203125" style="11" bestFit="1" customWidth="1"/>
    <col min="10246" max="10246" width="7.33203125" style="11" bestFit="1" customWidth="1"/>
    <col min="10247" max="10247" width="6.88671875" style="11" bestFit="1" customWidth="1"/>
    <col min="10248" max="10248" width="18.5546875" style="11" customWidth="1"/>
    <col min="10249" max="10496" width="8.88671875" style="11"/>
    <col min="10497" max="10497" width="11.109375" style="11" customWidth="1"/>
    <col min="10498" max="10498" width="28" style="11" customWidth="1"/>
    <col min="10499" max="10499" width="4.5546875" style="11" bestFit="1" customWidth="1"/>
    <col min="10500" max="10500" width="6.44140625" style="11" customWidth="1"/>
    <col min="10501" max="10501" width="9.33203125" style="11" bestFit="1" customWidth="1"/>
    <col min="10502" max="10502" width="7.33203125" style="11" bestFit="1" customWidth="1"/>
    <col min="10503" max="10503" width="6.88671875" style="11" bestFit="1" customWidth="1"/>
    <col min="10504" max="10504" width="18.5546875" style="11" customWidth="1"/>
    <col min="10505" max="10752" width="8.88671875" style="11"/>
    <col min="10753" max="10753" width="11.109375" style="11" customWidth="1"/>
    <col min="10754" max="10754" width="28" style="11" customWidth="1"/>
    <col min="10755" max="10755" width="4.5546875" style="11" bestFit="1" customWidth="1"/>
    <col min="10756" max="10756" width="6.44140625" style="11" customWidth="1"/>
    <col min="10757" max="10757" width="9.33203125" style="11" bestFit="1" customWidth="1"/>
    <col min="10758" max="10758" width="7.33203125" style="11" bestFit="1" customWidth="1"/>
    <col min="10759" max="10759" width="6.88671875" style="11" bestFit="1" customWidth="1"/>
    <col min="10760" max="10760" width="18.5546875" style="11" customWidth="1"/>
    <col min="10761" max="11008" width="8.88671875" style="11"/>
    <col min="11009" max="11009" width="11.109375" style="11" customWidth="1"/>
    <col min="11010" max="11010" width="28" style="11" customWidth="1"/>
    <col min="11011" max="11011" width="4.5546875" style="11" bestFit="1" customWidth="1"/>
    <col min="11012" max="11012" width="6.44140625" style="11" customWidth="1"/>
    <col min="11013" max="11013" width="9.33203125" style="11" bestFit="1" customWidth="1"/>
    <col min="11014" max="11014" width="7.33203125" style="11" bestFit="1" customWidth="1"/>
    <col min="11015" max="11015" width="6.88671875" style="11" bestFit="1" customWidth="1"/>
    <col min="11016" max="11016" width="18.5546875" style="11" customWidth="1"/>
    <col min="11017" max="11264" width="8.88671875" style="11"/>
    <col min="11265" max="11265" width="11.109375" style="11" customWidth="1"/>
    <col min="11266" max="11266" width="28" style="11" customWidth="1"/>
    <col min="11267" max="11267" width="4.5546875" style="11" bestFit="1" customWidth="1"/>
    <col min="11268" max="11268" width="6.44140625" style="11" customWidth="1"/>
    <col min="11269" max="11269" width="9.33203125" style="11" bestFit="1" customWidth="1"/>
    <col min="11270" max="11270" width="7.33203125" style="11" bestFit="1" customWidth="1"/>
    <col min="11271" max="11271" width="6.88671875" style="11" bestFit="1" customWidth="1"/>
    <col min="11272" max="11272" width="18.5546875" style="11" customWidth="1"/>
    <col min="11273" max="11520" width="8.88671875" style="11"/>
    <col min="11521" max="11521" width="11.109375" style="11" customWidth="1"/>
    <col min="11522" max="11522" width="28" style="11" customWidth="1"/>
    <col min="11523" max="11523" width="4.5546875" style="11" bestFit="1" customWidth="1"/>
    <col min="11524" max="11524" width="6.44140625" style="11" customWidth="1"/>
    <col min="11525" max="11525" width="9.33203125" style="11" bestFit="1" customWidth="1"/>
    <col min="11526" max="11526" width="7.33203125" style="11" bestFit="1" customWidth="1"/>
    <col min="11527" max="11527" width="6.88671875" style="11" bestFit="1" customWidth="1"/>
    <col min="11528" max="11528" width="18.5546875" style="11" customWidth="1"/>
    <col min="11529" max="11776" width="8.88671875" style="11"/>
    <col min="11777" max="11777" width="11.109375" style="11" customWidth="1"/>
    <col min="11778" max="11778" width="28" style="11" customWidth="1"/>
    <col min="11779" max="11779" width="4.5546875" style="11" bestFit="1" customWidth="1"/>
    <col min="11780" max="11780" width="6.44140625" style="11" customWidth="1"/>
    <col min="11781" max="11781" width="9.33203125" style="11" bestFit="1" customWidth="1"/>
    <col min="11782" max="11782" width="7.33203125" style="11" bestFit="1" customWidth="1"/>
    <col min="11783" max="11783" width="6.88671875" style="11" bestFit="1" customWidth="1"/>
    <col min="11784" max="11784" width="18.5546875" style="11" customWidth="1"/>
    <col min="11785" max="12032" width="8.88671875" style="11"/>
    <col min="12033" max="12033" width="11.109375" style="11" customWidth="1"/>
    <col min="12034" max="12034" width="28" style="11" customWidth="1"/>
    <col min="12035" max="12035" width="4.5546875" style="11" bestFit="1" customWidth="1"/>
    <col min="12036" max="12036" width="6.44140625" style="11" customWidth="1"/>
    <col min="12037" max="12037" width="9.33203125" style="11" bestFit="1" customWidth="1"/>
    <col min="12038" max="12038" width="7.33203125" style="11" bestFit="1" customWidth="1"/>
    <col min="12039" max="12039" width="6.88671875" style="11" bestFit="1" customWidth="1"/>
    <col min="12040" max="12040" width="18.5546875" style="11" customWidth="1"/>
    <col min="12041" max="12288" width="8.88671875" style="11"/>
    <col min="12289" max="12289" width="11.109375" style="11" customWidth="1"/>
    <col min="12290" max="12290" width="28" style="11" customWidth="1"/>
    <col min="12291" max="12291" width="4.5546875" style="11" bestFit="1" customWidth="1"/>
    <col min="12292" max="12292" width="6.44140625" style="11" customWidth="1"/>
    <col min="12293" max="12293" width="9.33203125" style="11" bestFit="1" customWidth="1"/>
    <col min="12294" max="12294" width="7.33203125" style="11" bestFit="1" customWidth="1"/>
    <col min="12295" max="12295" width="6.88671875" style="11" bestFit="1" customWidth="1"/>
    <col min="12296" max="12296" width="18.5546875" style="11" customWidth="1"/>
    <col min="12297" max="12544" width="8.88671875" style="11"/>
    <col min="12545" max="12545" width="11.109375" style="11" customWidth="1"/>
    <col min="12546" max="12546" width="28" style="11" customWidth="1"/>
    <col min="12547" max="12547" width="4.5546875" style="11" bestFit="1" customWidth="1"/>
    <col min="12548" max="12548" width="6.44140625" style="11" customWidth="1"/>
    <col min="12549" max="12549" width="9.33203125" style="11" bestFit="1" customWidth="1"/>
    <col min="12550" max="12550" width="7.33203125" style="11" bestFit="1" customWidth="1"/>
    <col min="12551" max="12551" width="6.88671875" style="11" bestFit="1" customWidth="1"/>
    <col min="12552" max="12552" width="18.5546875" style="11" customWidth="1"/>
    <col min="12553" max="12800" width="8.88671875" style="11"/>
    <col min="12801" max="12801" width="11.109375" style="11" customWidth="1"/>
    <col min="12802" max="12802" width="28" style="11" customWidth="1"/>
    <col min="12803" max="12803" width="4.5546875" style="11" bestFit="1" customWidth="1"/>
    <col min="12804" max="12804" width="6.44140625" style="11" customWidth="1"/>
    <col min="12805" max="12805" width="9.33203125" style="11" bestFit="1" customWidth="1"/>
    <col min="12806" max="12806" width="7.33203125" style="11" bestFit="1" customWidth="1"/>
    <col min="12807" max="12807" width="6.88671875" style="11" bestFit="1" customWidth="1"/>
    <col min="12808" max="12808" width="18.5546875" style="11" customWidth="1"/>
    <col min="12809" max="13056" width="8.88671875" style="11"/>
    <col min="13057" max="13057" width="11.109375" style="11" customWidth="1"/>
    <col min="13058" max="13058" width="28" style="11" customWidth="1"/>
    <col min="13059" max="13059" width="4.5546875" style="11" bestFit="1" customWidth="1"/>
    <col min="13060" max="13060" width="6.44140625" style="11" customWidth="1"/>
    <col min="13061" max="13061" width="9.33203125" style="11" bestFit="1" customWidth="1"/>
    <col min="13062" max="13062" width="7.33203125" style="11" bestFit="1" customWidth="1"/>
    <col min="13063" max="13063" width="6.88671875" style="11" bestFit="1" customWidth="1"/>
    <col min="13064" max="13064" width="18.5546875" style="11" customWidth="1"/>
    <col min="13065" max="13312" width="8.88671875" style="11"/>
    <col min="13313" max="13313" width="11.109375" style="11" customWidth="1"/>
    <col min="13314" max="13314" width="28" style="11" customWidth="1"/>
    <col min="13315" max="13315" width="4.5546875" style="11" bestFit="1" customWidth="1"/>
    <col min="13316" max="13316" width="6.44140625" style="11" customWidth="1"/>
    <col min="13317" max="13317" width="9.33203125" style="11" bestFit="1" customWidth="1"/>
    <col min="13318" max="13318" width="7.33203125" style="11" bestFit="1" customWidth="1"/>
    <col min="13319" max="13319" width="6.88671875" style="11" bestFit="1" customWidth="1"/>
    <col min="13320" max="13320" width="18.5546875" style="11" customWidth="1"/>
    <col min="13321" max="13568" width="8.88671875" style="11"/>
    <col min="13569" max="13569" width="11.109375" style="11" customWidth="1"/>
    <col min="13570" max="13570" width="28" style="11" customWidth="1"/>
    <col min="13571" max="13571" width="4.5546875" style="11" bestFit="1" customWidth="1"/>
    <col min="13572" max="13572" width="6.44140625" style="11" customWidth="1"/>
    <col min="13573" max="13573" width="9.33203125" style="11" bestFit="1" customWidth="1"/>
    <col min="13574" max="13574" width="7.33203125" style="11" bestFit="1" customWidth="1"/>
    <col min="13575" max="13575" width="6.88671875" style="11" bestFit="1" customWidth="1"/>
    <col min="13576" max="13576" width="18.5546875" style="11" customWidth="1"/>
    <col min="13577" max="13824" width="8.88671875" style="11"/>
    <col min="13825" max="13825" width="11.109375" style="11" customWidth="1"/>
    <col min="13826" max="13826" width="28" style="11" customWidth="1"/>
    <col min="13827" max="13827" width="4.5546875" style="11" bestFit="1" customWidth="1"/>
    <col min="13828" max="13828" width="6.44140625" style="11" customWidth="1"/>
    <col min="13829" max="13829" width="9.33203125" style="11" bestFit="1" customWidth="1"/>
    <col min="13830" max="13830" width="7.33203125" style="11" bestFit="1" customWidth="1"/>
    <col min="13831" max="13831" width="6.88671875" style="11" bestFit="1" customWidth="1"/>
    <col min="13832" max="13832" width="18.5546875" style="11" customWidth="1"/>
    <col min="13833" max="14080" width="8.88671875" style="11"/>
    <col min="14081" max="14081" width="11.109375" style="11" customWidth="1"/>
    <col min="14082" max="14082" width="28" style="11" customWidth="1"/>
    <col min="14083" max="14083" width="4.5546875" style="11" bestFit="1" customWidth="1"/>
    <col min="14084" max="14084" width="6.44140625" style="11" customWidth="1"/>
    <col min="14085" max="14085" width="9.33203125" style="11" bestFit="1" customWidth="1"/>
    <col min="14086" max="14086" width="7.33203125" style="11" bestFit="1" customWidth="1"/>
    <col min="14087" max="14087" width="6.88671875" style="11" bestFit="1" customWidth="1"/>
    <col min="14088" max="14088" width="18.5546875" style="11" customWidth="1"/>
    <col min="14089" max="14336" width="8.88671875" style="11"/>
    <col min="14337" max="14337" width="11.109375" style="11" customWidth="1"/>
    <col min="14338" max="14338" width="28" style="11" customWidth="1"/>
    <col min="14339" max="14339" width="4.5546875" style="11" bestFit="1" customWidth="1"/>
    <col min="14340" max="14340" width="6.44140625" style="11" customWidth="1"/>
    <col min="14341" max="14341" width="9.33203125" style="11" bestFit="1" customWidth="1"/>
    <col min="14342" max="14342" width="7.33203125" style="11" bestFit="1" customWidth="1"/>
    <col min="14343" max="14343" width="6.88671875" style="11" bestFit="1" customWidth="1"/>
    <col min="14344" max="14344" width="18.5546875" style="11" customWidth="1"/>
    <col min="14345" max="14592" width="8.88671875" style="11"/>
    <col min="14593" max="14593" width="11.109375" style="11" customWidth="1"/>
    <col min="14594" max="14594" width="28" style="11" customWidth="1"/>
    <col min="14595" max="14595" width="4.5546875" style="11" bestFit="1" customWidth="1"/>
    <col min="14596" max="14596" width="6.44140625" style="11" customWidth="1"/>
    <col min="14597" max="14597" width="9.33203125" style="11" bestFit="1" customWidth="1"/>
    <col min="14598" max="14598" width="7.33203125" style="11" bestFit="1" customWidth="1"/>
    <col min="14599" max="14599" width="6.88671875" style="11" bestFit="1" customWidth="1"/>
    <col min="14600" max="14600" width="18.5546875" style="11" customWidth="1"/>
    <col min="14601" max="14848" width="8.88671875" style="11"/>
    <col min="14849" max="14849" width="11.109375" style="11" customWidth="1"/>
    <col min="14850" max="14850" width="28" style="11" customWidth="1"/>
    <col min="14851" max="14851" width="4.5546875" style="11" bestFit="1" customWidth="1"/>
    <col min="14852" max="14852" width="6.44140625" style="11" customWidth="1"/>
    <col min="14853" max="14853" width="9.33203125" style="11" bestFit="1" customWidth="1"/>
    <col min="14854" max="14854" width="7.33203125" style="11" bestFit="1" customWidth="1"/>
    <col min="14855" max="14855" width="6.88671875" style="11" bestFit="1" customWidth="1"/>
    <col min="14856" max="14856" width="18.5546875" style="11" customWidth="1"/>
    <col min="14857" max="15104" width="8.88671875" style="11"/>
    <col min="15105" max="15105" width="11.109375" style="11" customWidth="1"/>
    <col min="15106" max="15106" width="28" style="11" customWidth="1"/>
    <col min="15107" max="15107" width="4.5546875" style="11" bestFit="1" customWidth="1"/>
    <col min="15108" max="15108" width="6.44140625" style="11" customWidth="1"/>
    <col min="15109" max="15109" width="9.33203125" style="11" bestFit="1" customWidth="1"/>
    <col min="15110" max="15110" width="7.33203125" style="11" bestFit="1" customWidth="1"/>
    <col min="15111" max="15111" width="6.88671875" style="11" bestFit="1" customWidth="1"/>
    <col min="15112" max="15112" width="18.5546875" style="11" customWidth="1"/>
    <col min="15113" max="15360" width="8.88671875" style="11"/>
    <col min="15361" max="15361" width="11.109375" style="11" customWidth="1"/>
    <col min="15362" max="15362" width="28" style="11" customWidth="1"/>
    <col min="15363" max="15363" width="4.5546875" style="11" bestFit="1" customWidth="1"/>
    <col min="15364" max="15364" width="6.44140625" style="11" customWidth="1"/>
    <col min="15365" max="15365" width="9.33203125" style="11" bestFit="1" customWidth="1"/>
    <col min="15366" max="15366" width="7.33203125" style="11" bestFit="1" customWidth="1"/>
    <col min="15367" max="15367" width="6.88671875" style="11" bestFit="1" customWidth="1"/>
    <col min="15368" max="15368" width="18.5546875" style="11" customWidth="1"/>
    <col min="15369" max="15616" width="8.88671875" style="11"/>
    <col min="15617" max="15617" width="11.109375" style="11" customWidth="1"/>
    <col min="15618" max="15618" width="28" style="11" customWidth="1"/>
    <col min="15619" max="15619" width="4.5546875" style="11" bestFit="1" customWidth="1"/>
    <col min="15620" max="15620" width="6.44140625" style="11" customWidth="1"/>
    <col min="15621" max="15621" width="9.33203125" style="11" bestFit="1" customWidth="1"/>
    <col min="15622" max="15622" width="7.33203125" style="11" bestFit="1" customWidth="1"/>
    <col min="15623" max="15623" width="6.88671875" style="11" bestFit="1" customWidth="1"/>
    <col min="15624" max="15624" width="18.5546875" style="11" customWidth="1"/>
    <col min="15625" max="15872" width="8.88671875" style="11"/>
    <col min="15873" max="15873" width="11.109375" style="11" customWidth="1"/>
    <col min="15874" max="15874" width="28" style="11" customWidth="1"/>
    <col min="15875" max="15875" width="4.5546875" style="11" bestFit="1" customWidth="1"/>
    <col min="15876" max="15876" width="6.44140625" style="11" customWidth="1"/>
    <col min="15877" max="15877" width="9.33203125" style="11" bestFit="1" customWidth="1"/>
    <col min="15878" max="15878" width="7.33203125" style="11" bestFit="1" customWidth="1"/>
    <col min="15879" max="15879" width="6.88671875" style="11" bestFit="1" customWidth="1"/>
    <col min="15880" max="15880" width="18.5546875" style="11" customWidth="1"/>
    <col min="15881" max="16128" width="8.88671875" style="11"/>
    <col min="16129" max="16129" width="11.109375" style="11" customWidth="1"/>
    <col min="16130" max="16130" width="28" style="11" customWidth="1"/>
    <col min="16131" max="16131" width="4.5546875" style="11" bestFit="1" customWidth="1"/>
    <col min="16132" max="16132" width="6.44140625" style="11" customWidth="1"/>
    <col min="16133" max="16133" width="9.33203125" style="11" bestFit="1" customWidth="1"/>
    <col min="16134" max="16134" width="7.33203125" style="11" bestFit="1" customWidth="1"/>
    <col min="16135" max="16135" width="6.88671875" style="11" bestFit="1" customWidth="1"/>
    <col min="16136" max="16136" width="18.5546875" style="11" customWidth="1"/>
    <col min="16137" max="16384" width="8.88671875" style="11"/>
  </cols>
  <sheetData>
    <row r="1" spans="1:8" ht="18.600000000000001" customHeight="1" x14ac:dyDescent="0.25">
      <c r="A1" s="233" t="str">
        <f>'BOQ Marghuzar'!A1:I1</f>
        <v>EFAP-KPID- CW-14: Repair and Rehabilitation of and Flood Protection Structures, Swat. Swat Irrigation Division-I</v>
      </c>
      <c r="B1" s="233"/>
      <c r="C1" s="233"/>
      <c r="D1" s="233"/>
      <c r="E1" s="233"/>
      <c r="F1" s="233"/>
      <c r="G1" s="233"/>
      <c r="H1" s="233"/>
    </row>
    <row r="2" spans="1:8" ht="22.5" customHeight="1" x14ac:dyDescent="0.25">
      <c r="A2" s="234" t="str">
        <f>'BOQ Marghuzar'!A2:I2</f>
        <v>1. Rehabilitation  of flood protection works along  Locals Khwars at Mingora City and Upper Area of Jambil and Marghuzar Khwar District Swat.</v>
      </c>
      <c r="B2" s="234"/>
      <c r="C2" s="234"/>
      <c r="D2" s="234"/>
      <c r="E2" s="234"/>
      <c r="F2" s="234"/>
      <c r="G2" s="234"/>
      <c r="H2" s="234"/>
    </row>
    <row r="3" spans="1:8" ht="18" customHeight="1" x14ac:dyDescent="0.25">
      <c r="A3" s="235" t="str">
        <f>'BOQ Marghuzar'!A3:I3</f>
        <v>Bill of Quatities for Proposed Flood Protection Structure at Marghuzar Khwar</v>
      </c>
      <c r="B3" s="235"/>
      <c r="C3" s="235"/>
      <c r="D3" s="235"/>
      <c r="E3" s="235"/>
      <c r="F3" s="235"/>
      <c r="G3" s="235"/>
      <c r="H3" s="235"/>
    </row>
    <row r="4" spans="1:8" x14ac:dyDescent="0.25">
      <c r="A4" s="236" t="s">
        <v>34</v>
      </c>
      <c r="B4" s="237" t="s">
        <v>0</v>
      </c>
      <c r="C4" s="237" t="s">
        <v>7</v>
      </c>
      <c r="D4" s="237" t="s">
        <v>35</v>
      </c>
      <c r="E4" s="237" t="s">
        <v>36</v>
      </c>
      <c r="F4" s="237"/>
      <c r="G4" s="237"/>
      <c r="H4" s="237" t="s">
        <v>9</v>
      </c>
    </row>
    <row r="5" spans="1:8" ht="15" customHeight="1" x14ac:dyDescent="0.25">
      <c r="A5" s="236"/>
      <c r="B5" s="237"/>
      <c r="C5" s="237"/>
      <c r="D5" s="237"/>
      <c r="E5" s="12" t="s">
        <v>37</v>
      </c>
      <c r="F5" s="12" t="s">
        <v>38</v>
      </c>
      <c r="G5" s="12" t="s">
        <v>39</v>
      </c>
      <c r="H5" s="237"/>
    </row>
    <row r="6" spans="1:8" ht="31.95" customHeight="1" x14ac:dyDescent="0.25">
      <c r="A6" s="12" t="s">
        <v>12</v>
      </c>
      <c r="B6" s="218" t="s">
        <v>13</v>
      </c>
      <c r="C6" s="218"/>
      <c r="D6" s="218"/>
      <c r="E6" s="218"/>
      <c r="F6" s="218"/>
      <c r="G6" s="218"/>
      <c r="H6" s="218"/>
    </row>
    <row r="7" spans="1:8" x14ac:dyDescent="0.25">
      <c r="A7" s="13"/>
      <c r="B7" s="13" t="s">
        <v>40</v>
      </c>
      <c r="C7" s="9" t="s">
        <v>14</v>
      </c>
      <c r="D7" s="9">
        <v>1</v>
      </c>
      <c r="E7" s="14">
        <v>0</v>
      </c>
      <c r="F7" s="15">
        <f>'[18]Table Bahrin'!$E$23</f>
        <v>1.5</v>
      </c>
      <c r="G7" s="15">
        <f>'[18]Table Bahrin'!$G$23</f>
        <v>1.8</v>
      </c>
      <c r="H7" s="16">
        <f>G7*F7*E7*D7</f>
        <v>0</v>
      </c>
    </row>
    <row r="8" spans="1:8" x14ac:dyDescent="0.25">
      <c r="A8" s="13"/>
      <c r="B8" s="13" t="s">
        <v>41</v>
      </c>
      <c r="C8" s="9" t="s">
        <v>14</v>
      </c>
      <c r="D8" s="9">
        <v>1</v>
      </c>
      <c r="E8" s="10">
        <f>E7</f>
        <v>0</v>
      </c>
      <c r="F8" s="15">
        <f>'[18]Table Bahrin'!$F$23</f>
        <v>10</v>
      </c>
      <c r="G8" s="17">
        <f>G7</f>
        <v>1.8</v>
      </c>
      <c r="H8" s="16">
        <f>G8*F8*E8*D8</f>
        <v>0</v>
      </c>
    </row>
    <row r="9" spans="1:8" x14ac:dyDescent="0.25">
      <c r="A9" s="13"/>
      <c r="B9" s="13" t="s">
        <v>42</v>
      </c>
      <c r="C9" s="9" t="s">
        <v>14</v>
      </c>
      <c r="D9" s="9">
        <v>3</v>
      </c>
      <c r="E9" s="18">
        <v>0</v>
      </c>
      <c r="F9" s="18">
        <v>15</v>
      </c>
      <c r="G9" s="18">
        <v>2</v>
      </c>
      <c r="H9" s="16">
        <f>G9*F9*E9*D9</f>
        <v>0</v>
      </c>
    </row>
    <row r="10" spans="1:8" x14ac:dyDescent="0.25">
      <c r="A10" s="13"/>
      <c r="B10" s="226" t="s">
        <v>43</v>
      </c>
      <c r="C10" s="226"/>
      <c r="D10" s="226"/>
      <c r="E10" s="226"/>
      <c r="F10" s="226"/>
      <c r="G10" s="226"/>
      <c r="H10" s="19">
        <f>SUM(H7:H9)</f>
        <v>0</v>
      </c>
    </row>
    <row r="11" spans="1:8" ht="24.6" customHeight="1" x14ac:dyDescent="0.25">
      <c r="A11" s="12" t="s">
        <v>16</v>
      </c>
      <c r="B11" s="218" t="s">
        <v>17</v>
      </c>
      <c r="C11" s="218"/>
      <c r="D11" s="218"/>
      <c r="E11" s="218"/>
      <c r="F11" s="218"/>
      <c r="G11" s="218"/>
      <c r="H11" s="218"/>
    </row>
    <row r="12" spans="1:8" x14ac:dyDescent="0.25">
      <c r="A12" s="13"/>
      <c r="B12" s="13" t="s">
        <v>41</v>
      </c>
      <c r="C12" s="9" t="s">
        <v>14</v>
      </c>
      <c r="D12" s="9">
        <v>1</v>
      </c>
      <c r="E12" s="9">
        <f>E7</f>
        <v>0</v>
      </c>
      <c r="F12" s="17">
        <f>F8</f>
        <v>10</v>
      </c>
      <c r="G12" s="17">
        <f>G7</f>
        <v>1.8</v>
      </c>
      <c r="H12" s="16">
        <f>G12*F12*E12*D12</f>
        <v>0</v>
      </c>
    </row>
    <row r="13" spans="1:8" x14ac:dyDescent="0.25">
      <c r="A13" s="13"/>
      <c r="B13" s="226" t="s">
        <v>43</v>
      </c>
      <c r="C13" s="226"/>
      <c r="D13" s="226"/>
      <c r="E13" s="226"/>
      <c r="F13" s="226"/>
      <c r="G13" s="226"/>
      <c r="H13" s="19">
        <f>SUM(H12)</f>
        <v>0</v>
      </c>
    </row>
    <row r="14" spans="1:8" ht="18" customHeight="1" x14ac:dyDescent="0.25">
      <c r="A14" s="12" t="s">
        <v>18</v>
      </c>
      <c r="B14" s="230" t="s">
        <v>19</v>
      </c>
      <c r="C14" s="231"/>
      <c r="D14" s="231"/>
      <c r="E14" s="231"/>
      <c r="F14" s="231"/>
      <c r="G14" s="231"/>
      <c r="H14" s="232"/>
    </row>
    <row r="15" spans="1:8" ht="13.2" customHeight="1" x14ac:dyDescent="0.25">
      <c r="A15" s="12"/>
      <c r="B15" s="8" t="s">
        <v>44</v>
      </c>
      <c r="C15" s="20" t="s">
        <v>20</v>
      </c>
      <c r="D15" s="20">
        <v>2</v>
      </c>
      <c r="E15" s="20">
        <f>E7</f>
        <v>0</v>
      </c>
      <c r="F15" s="21">
        <f>F8</f>
        <v>10</v>
      </c>
      <c r="G15" s="20"/>
      <c r="H15" s="22">
        <f>F15*E15*D15</f>
        <v>0</v>
      </c>
    </row>
    <row r="16" spans="1:8" ht="13.2" customHeight="1" x14ac:dyDescent="0.25">
      <c r="A16" s="12"/>
      <c r="B16" s="8" t="s">
        <v>45</v>
      </c>
      <c r="C16" s="20"/>
      <c r="D16" s="20">
        <f>9/3*2</f>
        <v>6</v>
      </c>
      <c r="E16" s="20">
        <f>E7</f>
        <v>0</v>
      </c>
      <c r="F16" s="21">
        <f>G7</f>
        <v>1.8</v>
      </c>
      <c r="G16" s="20"/>
      <c r="H16" s="22">
        <f>F16*E16*D16</f>
        <v>0</v>
      </c>
    </row>
    <row r="17" spans="1:8" ht="13.2" customHeight="1" x14ac:dyDescent="0.25">
      <c r="A17" s="12"/>
      <c r="B17" s="8" t="s">
        <v>46</v>
      </c>
      <c r="C17" s="20"/>
      <c r="D17" s="22">
        <f>(E16/3)*2</f>
        <v>0</v>
      </c>
      <c r="E17" s="21">
        <f>F8</f>
        <v>10</v>
      </c>
      <c r="F17" s="21">
        <f>G7</f>
        <v>1.8</v>
      </c>
      <c r="G17" s="20"/>
      <c r="H17" s="22">
        <f>F17*E17*D17</f>
        <v>0</v>
      </c>
    </row>
    <row r="18" spans="1:8" x14ac:dyDescent="0.25">
      <c r="A18" s="13"/>
      <c r="B18" s="226" t="s">
        <v>43</v>
      </c>
      <c r="C18" s="226"/>
      <c r="D18" s="226"/>
      <c r="E18" s="226"/>
      <c r="F18" s="226"/>
      <c r="G18" s="226"/>
      <c r="H18" s="19">
        <f>SUM(H15:H17)</f>
        <v>0</v>
      </c>
    </row>
    <row r="19" spans="1:8" x14ac:dyDescent="0.25">
      <c r="A19" s="12" t="s">
        <v>21</v>
      </c>
      <c r="B19" s="30" t="s">
        <v>22</v>
      </c>
      <c r="C19" s="31"/>
      <c r="D19" s="31"/>
      <c r="E19" s="31"/>
      <c r="F19" s="31"/>
      <c r="G19" s="31"/>
      <c r="H19" s="32"/>
    </row>
    <row r="20" spans="1:8" x14ac:dyDescent="0.25">
      <c r="A20" s="13"/>
      <c r="B20" s="23" t="s">
        <v>47</v>
      </c>
      <c r="C20" s="13" t="s">
        <v>14</v>
      </c>
      <c r="D20" s="9">
        <v>1</v>
      </c>
      <c r="E20" s="9">
        <f>E7</f>
        <v>0</v>
      </c>
      <c r="F20" s="24">
        <f>F7</f>
        <v>1.5</v>
      </c>
      <c r="G20" s="25">
        <v>0.3</v>
      </c>
      <c r="H20" s="16">
        <f>G20*F20*E20*D20</f>
        <v>0</v>
      </c>
    </row>
    <row r="21" spans="1:8" x14ac:dyDescent="0.25">
      <c r="A21" s="13"/>
      <c r="B21" s="226" t="s">
        <v>43</v>
      </c>
      <c r="C21" s="226"/>
      <c r="D21" s="226"/>
      <c r="E21" s="226"/>
      <c r="F21" s="226"/>
      <c r="G21" s="226"/>
      <c r="H21" s="19">
        <f>SUM(H20)</f>
        <v>0</v>
      </c>
    </row>
    <row r="22" spans="1:8" ht="16.95" customHeight="1" x14ac:dyDescent="0.25">
      <c r="A22" s="12" t="s">
        <v>23</v>
      </c>
      <c r="B22" s="230" t="s">
        <v>48</v>
      </c>
      <c r="C22" s="231"/>
      <c r="D22" s="231"/>
      <c r="E22" s="231"/>
      <c r="F22" s="231"/>
      <c r="G22" s="231"/>
      <c r="H22" s="232"/>
    </row>
    <row r="23" spans="1:8" ht="16.95" customHeight="1" x14ac:dyDescent="0.25">
      <c r="A23" s="12"/>
      <c r="B23" s="26" t="s">
        <v>49</v>
      </c>
      <c r="C23" s="9" t="s">
        <v>14</v>
      </c>
      <c r="D23" s="27">
        <v>1</v>
      </c>
      <c r="E23" s="27">
        <f>E7</f>
        <v>0</v>
      </c>
      <c r="F23" s="28">
        <f>F7/2</f>
        <v>0.8</v>
      </c>
      <c r="G23" s="28">
        <f>'[18]Table Bahrin'!$D$23</f>
        <v>2.5</v>
      </c>
      <c r="H23" s="16">
        <f>G23*F23*E23*D23</f>
        <v>0</v>
      </c>
    </row>
    <row r="24" spans="1:8" x14ac:dyDescent="0.25">
      <c r="A24" s="13"/>
      <c r="B24" s="226" t="s">
        <v>43</v>
      </c>
      <c r="C24" s="226"/>
      <c r="D24" s="226"/>
      <c r="E24" s="226"/>
      <c r="F24" s="226"/>
      <c r="G24" s="226"/>
      <c r="H24" s="19">
        <f>SUM(H23:H23)</f>
        <v>0</v>
      </c>
    </row>
    <row r="25" spans="1:8" x14ac:dyDescent="0.25">
      <c r="A25" s="29" t="s">
        <v>25</v>
      </c>
      <c r="B25" s="227" t="s">
        <v>26</v>
      </c>
      <c r="C25" s="228"/>
      <c r="D25" s="228"/>
      <c r="E25" s="228"/>
      <c r="F25" s="228"/>
      <c r="G25" s="228"/>
      <c r="H25" s="229"/>
    </row>
    <row r="26" spans="1:8" x14ac:dyDescent="0.25">
      <c r="A26" s="13"/>
      <c r="B26" s="23" t="s">
        <v>50</v>
      </c>
      <c r="C26" s="13" t="s">
        <v>14</v>
      </c>
      <c r="D26" s="9">
        <v>2</v>
      </c>
      <c r="E26" s="9">
        <f>E7</f>
        <v>0</v>
      </c>
      <c r="F26" s="13"/>
      <c r="G26" s="13">
        <f>G23</f>
        <v>2.5</v>
      </c>
      <c r="H26" s="16">
        <f>G26*E26*D26</f>
        <v>0</v>
      </c>
    </row>
    <row r="27" spans="1:8" x14ac:dyDescent="0.25">
      <c r="A27" s="13"/>
      <c r="B27" s="226" t="s">
        <v>43</v>
      </c>
      <c r="C27" s="226"/>
      <c r="D27" s="226"/>
      <c r="E27" s="226"/>
      <c r="F27" s="226"/>
      <c r="G27" s="226"/>
      <c r="H27" s="19">
        <f>SUM(H26)</f>
        <v>0</v>
      </c>
    </row>
    <row r="28" spans="1:8" s="34" customFormat="1" ht="12.75" customHeight="1" x14ac:dyDescent="0.25">
      <c r="A28" s="33" t="s">
        <v>27</v>
      </c>
      <c r="B28" s="227" t="s">
        <v>51</v>
      </c>
      <c r="C28" s="228"/>
      <c r="D28" s="228"/>
      <c r="E28" s="228"/>
      <c r="F28" s="228"/>
      <c r="G28" s="228"/>
      <c r="H28" s="229"/>
    </row>
    <row r="29" spans="1:8" x14ac:dyDescent="0.25">
      <c r="A29" s="13"/>
      <c r="B29" s="35" t="s">
        <v>52</v>
      </c>
      <c r="C29" s="36" t="s">
        <v>29</v>
      </c>
      <c r="D29" s="36">
        <f>(E26/1.5)*3</f>
        <v>0</v>
      </c>
      <c r="E29" s="37">
        <v>1.8</v>
      </c>
      <c r="F29" s="36"/>
      <c r="G29" s="36"/>
      <c r="H29" s="38">
        <f>E29*D29</f>
        <v>0</v>
      </c>
    </row>
    <row r="30" spans="1:8" x14ac:dyDescent="0.25">
      <c r="A30" s="13"/>
      <c r="B30" s="226" t="s">
        <v>43</v>
      </c>
      <c r="C30" s="226"/>
      <c r="D30" s="226"/>
      <c r="E30" s="226"/>
      <c r="F30" s="226"/>
      <c r="G30" s="226"/>
      <c r="H30" s="19">
        <f>SUM(H29)</f>
        <v>0</v>
      </c>
    </row>
    <row r="31" spans="1:8" ht="15.6" customHeight="1" x14ac:dyDescent="0.25">
      <c r="A31" s="29" t="s">
        <v>30</v>
      </c>
      <c r="B31" s="227" t="s">
        <v>31</v>
      </c>
      <c r="C31" s="228"/>
      <c r="D31" s="228"/>
      <c r="E31" s="228"/>
      <c r="F31" s="228"/>
      <c r="G31" s="228"/>
      <c r="H31" s="229"/>
    </row>
    <row r="32" spans="1:8" x14ac:dyDescent="0.25">
      <c r="A32" s="13"/>
      <c r="B32" s="23" t="s">
        <v>53</v>
      </c>
      <c r="C32" s="13" t="s">
        <v>14</v>
      </c>
      <c r="D32" s="9"/>
      <c r="E32" s="9">
        <f>E7</f>
        <v>0</v>
      </c>
      <c r="F32" s="13"/>
      <c r="G32" s="13"/>
      <c r="H32" s="16">
        <f>H10*0.6</f>
        <v>0</v>
      </c>
    </row>
    <row r="33" spans="1:9" x14ac:dyDescent="0.25">
      <c r="A33" s="13"/>
      <c r="B33" s="226" t="s">
        <v>43</v>
      </c>
      <c r="C33" s="226"/>
      <c r="D33" s="226"/>
      <c r="E33" s="226"/>
      <c r="F33" s="226"/>
      <c r="G33" s="226"/>
      <c r="H33" s="19">
        <f>SUM(H32)</f>
        <v>0</v>
      </c>
    </row>
    <row r="34" spans="1:9" ht="31.95" customHeight="1" x14ac:dyDescent="0.25">
      <c r="A34" s="12" t="s">
        <v>32</v>
      </c>
      <c r="B34" s="218" t="s">
        <v>33</v>
      </c>
      <c r="C34" s="218"/>
      <c r="D34" s="218"/>
      <c r="E34" s="218"/>
      <c r="F34" s="218"/>
      <c r="G34" s="218"/>
      <c r="H34" s="218"/>
    </row>
    <row r="35" spans="1:9" x14ac:dyDescent="0.25">
      <c r="A35" s="13"/>
      <c r="B35" s="13" t="s">
        <v>54</v>
      </c>
      <c r="C35" s="13" t="s">
        <v>14</v>
      </c>
      <c r="D35" s="13">
        <v>1</v>
      </c>
      <c r="E35" s="9">
        <f>E7</f>
        <v>0</v>
      </c>
      <c r="F35" s="39">
        <f>G23</f>
        <v>2.5</v>
      </c>
      <c r="G35" s="40">
        <v>3</v>
      </c>
      <c r="H35" s="16">
        <f>G35*F35*E35*D35</f>
        <v>0</v>
      </c>
      <c r="I35" s="11">
        <f>F35*G35</f>
        <v>7.5</v>
      </c>
    </row>
    <row r="36" spans="1:9" x14ac:dyDescent="0.25">
      <c r="A36" s="13"/>
      <c r="B36" s="226" t="s">
        <v>43</v>
      </c>
      <c r="C36" s="226"/>
      <c r="D36" s="226"/>
      <c r="E36" s="226"/>
      <c r="F36" s="226"/>
      <c r="G36" s="226"/>
      <c r="H36" s="19">
        <f>SUM(H35)</f>
        <v>0</v>
      </c>
      <c r="I36" s="11">
        <v>0</v>
      </c>
    </row>
  </sheetData>
  <mergeCells count="26">
    <mergeCell ref="A1:H1"/>
    <mergeCell ref="A2:H2"/>
    <mergeCell ref="A3:H3"/>
    <mergeCell ref="A4:A5"/>
    <mergeCell ref="B4:B5"/>
    <mergeCell ref="C4:C5"/>
    <mergeCell ref="D4:D5"/>
    <mergeCell ref="E4:G4"/>
    <mergeCell ref="H4:H5"/>
    <mergeCell ref="B28:H28"/>
    <mergeCell ref="B6:H6"/>
    <mergeCell ref="B10:G10"/>
    <mergeCell ref="B11:H11"/>
    <mergeCell ref="B13:G13"/>
    <mergeCell ref="B14:H14"/>
    <mergeCell ref="B18:G18"/>
    <mergeCell ref="B21:G21"/>
    <mergeCell ref="B22:H22"/>
    <mergeCell ref="B24:G24"/>
    <mergeCell ref="B25:H25"/>
    <mergeCell ref="B27:G27"/>
    <mergeCell ref="B30:G30"/>
    <mergeCell ref="B31:H31"/>
    <mergeCell ref="B33:G33"/>
    <mergeCell ref="B34:H34"/>
    <mergeCell ref="B36:G36"/>
  </mergeCells>
  <printOptions horizontalCentered="1"/>
  <pageMargins left="0.59055118110236227" right="0.59055118110236227" top="0.59055118110236227" bottom="0.59055118110236227" header="0.11811023622047245" footer="0.11811023622047245"/>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FF0000"/>
  </sheetPr>
  <dimension ref="C1:E8"/>
  <sheetViews>
    <sheetView view="pageBreakPreview" zoomScaleNormal="100" zoomScaleSheetLayoutView="100" workbookViewId="0">
      <selection activeCell="H10" sqref="H10"/>
    </sheetView>
  </sheetViews>
  <sheetFormatPr defaultRowHeight="13.2" x14ac:dyDescent="0.25"/>
  <cols>
    <col min="3" max="3" width="5.5546875" bestFit="1" customWidth="1"/>
    <col min="4" max="4" width="29.5546875" customWidth="1"/>
    <col min="5" max="5" width="14.44140625" bestFit="1" customWidth="1"/>
  </cols>
  <sheetData>
    <row r="1" spans="3:5" ht="34.5" customHeight="1" x14ac:dyDescent="0.25">
      <c r="C1" s="199" t="s">
        <v>99</v>
      </c>
      <c r="D1" s="200"/>
      <c r="E1" s="200"/>
    </row>
    <row r="2" spans="3:5" ht="47.25" customHeight="1" x14ac:dyDescent="0.25">
      <c r="C2" s="199" t="s">
        <v>114</v>
      </c>
      <c r="D2" s="199"/>
      <c r="E2" s="199"/>
    </row>
    <row r="3" spans="3:5" ht="13.8" thickBot="1" x14ac:dyDescent="0.3">
      <c r="C3" s="199" t="s">
        <v>126</v>
      </c>
      <c r="D3" s="199"/>
      <c r="E3" s="199"/>
    </row>
    <row r="4" spans="3:5" x14ac:dyDescent="0.25">
      <c r="C4" s="1" t="s">
        <v>2</v>
      </c>
      <c r="D4" s="2" t="s">
        <v>0</v>
      </c>
      <c r="E4" s="3" t="s">
        <v>3</v>
      </c>
    </row>
    <row r="5" spans="3:5" x14ac:dyDescent="0.25">
      <c r="C5" s="71">
        <v>1</v>
      </c>
      <c r="D5" s="5" t="s">
        <v>148</v>
      </c>
      <c r="E5" s="75">
        <f>('BOQ Shahdheri'!I14)/10^6</f>
        <v>0</v>
      </c>
    </row>
    <row r="6" spans="3:5" x14ac:dyDescent="0.25">
      <c r="C6" s="71">
        <v>2</v>
      </c>
      <c r="D6" s="5" t="s">
        <v>149</v>
      </c>
      <c r="E6" s="75">
        <f>('BOQ Plum Hazara'!I14)/10^6</f>
        <v>0</v>
      </c>
    </row>
    <row r="7" spans="3:5" x14ac:dyDescent="0.25">
      <c r="C7" s="4">
        <v>2</v>
      </c>
      <c r="D7" s="5" t="s">
        <v>150</v>
      </c>
      <c r="E7" s="74">
        <f>('BOQ Shamozo'!I14)/10^6</f>
        <v>0</v>
      </c>
    </row>
    <row r="8" spans="3:5" ht="13.8" thickBot="1" x14ac:dyDescent="0.3">
      <c r="C8" s="201" t="s">
        <v>4</v>
      </c>
      <c r="D8" s="202"/>
      <c r="E8" s="74">
        <f>SUM(E5:E7)</f>
        <v>0</v>
      </c>
    </row>
  </sheetData>
  <mergeCells count="4">
    <mergeCell ref="C1:E1"/>
    <mergeCell ref="C2:E2"/>
    <mergeCell ref="C3:E3"/>
    <mergeCell ref="C8:D8"/>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46">
    <tabColor theme="3" tint="0.59999389629810485"/>
  </sheetPr>
  <dimension ref="A1:L14"/>
  <sheetViews>
    <sheetView view="pageBreakPreview" topLeftCell="A7" zoomScaleNormal="100" zoomScaleSheetLayoutView="100" workbookViewId="0">
      <selection activeCell="A16" sqref="A16"/>
    </sheetView>
  </sheetViews>
  <sheetFormatPr defaultColWidth="8.88671875" defaultRowHeight="13.8" x14ac:dyDescent="0.25"/>
  <cols>
    <col min="1" max="1" width="10.33203125" style="150" bestFit="1" customWidth="1"/>
    <col min="2" max="2" width="10.33203125" style="150" customWidth="1"/>
    <col min="3" max="3" width="38" style="150" customWidth="1"/>
    <col min="4" max="4" width="6.6640625" style="150" customWidth="1"/>
    <col min="5" max="5" width="12.88671875" style="150" hidden="1" customWidth="1"/>
    <col min="6" max="6" width="10.44140625" style="150" bestFit="1" customWidth="1"/>
    <col min="7" max="7" width="12.5546875" style="150" customWidth="1"/>
    <col min="8" max="8" width="27" style="150" customWidth="1"/>
    <col min="9" max="9" width="22.33203125" style="150" customWidth="1"/>
    <col min="10" max="10" width="8.88671875" style="113"/>
    <col min="11" max="11" width="11.44140625" style="113" bestFit="1" customWidth="1"/>
    <col min="12" max="259" width="8.88671875" style="113"/>
    <col min="260" max="260" width="10.33203125" style="113" bestFit="1" customWidth="1"/>
    <col min="261" max="261" width="38" style="113" customWidth="1"/>
    <col min="262" max="262" width="6.6640625" style="113" customWidth="1"/>
    <col min="263" max="263" width="12.88671875" style="113" customWidth="1"/>
    <col min="264" max="264" width="10.44140625" style="113" bestFit="1" customWidth="1"/>
    <col min="265" max="265" width="15.33203125" style="113" bestFit="1" customWidth="1"/>
    <col min="266" max="266" width="8.88671875" style="113"/>
    <col min="267" max="267" width="11.44140625" style="113" bestFit="1" customWidth="1"/>
    <col min="268" max="515" width="8.88671875" style="113"/>
    <col min="516" max="516" width="10.33203125" style="113" bestFit="1" customWidth="1"/>
    <col min="517" max="517" width="38" style="113" customWidth="1"/>
    <col min="518" max="518" width="6.6640625" style="113" customWidth="1"/>
    <col min="519" max="519" width="12.88671875" style="113" customWidth="1"/>
    <col min="520" max="520" width="10.44140625" style="113" bestFit="1" customWidth="1"/>
    <col min="521" max="521" width="15.33203125" style="113" bestFit="1" customWidth="1"/>
    <col min="522" max="522" width="8.88671875" style="113"/>
    <col min="523" max="523" width="11.44140625" style="113" bestFit="1" customWidth="1"/>
    <col min="524" max="771" width="8.88671875" style="113"/>
    <col min="772" max="772" width="10.33203125" style="113" bestFit="1" customWidth="1"/>
    <col min="773" max="773" width="38" style="113" customWidth="1"/>
    <col min="774" max="774" width="6.6640625" style="113" customWidth="1"/>
    <col min="775" max="775" width="12.88671875" style="113" customWidth="1"/>
    <col min="776" max="776" width="10.44140625" style="113" bestFit="1" customWidth="1"/>
    <col min="777" max="777" width="15.33203125" style="113" bestFit="1" customWidth="1"/>
    <col min="778" max="778" width="8.88671875" style="113"/>
    <col min="779" max="779" width="11.44140625" style="113" bestFit="1" customWidth="1"/>
    <col min="780" max="1027" width="8.88671875" style="113"/>
    <col min="1028" max="1028" width="10.33203125" style="113" bestFit="1" customWidth="1"/>
    <col min="1029" max="1029" width="38" style="113" customWidth="1"/>
    <col min="1030" max="1030" width="6.6640625" style="113" customWidth="1"/>
    <col min="1031" max="1031" width="12.88671875" style="113" customWidth="1"/>
    <col min="1032" max="1032" width="10.44140625" style="113" bestFit="1" customWidth="1"/>
    <col min="1033" max="1033" width="15.33203125" style="113" bestFit="1" customWidth="1"/>
    <col min="1034" max="1034" width="8.88671875" style="113"/>
    <col min="1035" max="1035" width="11.44140625" style="113" bestFit="1" customWidth="1"/>
    <col min="1036" max="1283" width="8.88671875" style="113"/>
    <col min="1284" max="1284" width="10.33203125" style="113" bestFit="1" customWidth="1"/>
    <col min="1285" max="1285" width="38" style="113" customWidth="1"/>
    <col min="1286" max="1286" width="6.6640625" style="113" customWidth="1"/>
    <col min="1287" max="1287" width="12.88671875" style="113" customWidth="1"/>
    <col min="1288" max="1288" width="10.44140625" style="113" bestFit="1" customWidth="1"/>
    <col min="1289" max="1289" width="15.33203125" style="113" bestFit="1" customWidth="1"/>
    <col min="1290" max="1290" width="8.88671875" style="113"/>
    <col min="1291" max="1291" width="11.44140625" style="113" bestFit="1" customWidth="1"/>
    <col min="1292" max="1539" width="8.88671875" style="113"/>
    <col min="1540" max="1540" width="10.33203125" style="113" bestFit="1" customWidth="1"/>
    <col min="1541" max="1541" width="38" style="113" customWidth="1"/>
    <col min="1542" max="1542" width="6.6640625" style="113" customWidth="1"/>
    <col min="1543" max="1543" width="12.88671875" style="113" customWidth="1"/>
    <col min="1544" max="1544" width="10.44140625" style="113" bestFit="1" customWidth="1"/>
    <col min="1545" max="1545" width="15.33203125" style="113" bestFit="1" customWidth="1"/>
    <col min="1546" max="1546" width="8.88671875" style="113"/>
    <col min="1547" max="1547" width="11.44140625" style="113" bestFit="1" customWidth="1"/>
    <col min="1548" max="1795" width="8.88671875" style="113"/>
    <col min="1796" max="1796" width="10.33203125" style="113" bestFit="1" customWidth="1"/>
    <col min="1797" max="1797" width="38" style="113" customWidth="1"/>
    <col min="1798" max="1798" width="6.6640625" style="113" customWidth="1"/>
    <col min="1799" max="1799" width="12.88671875" style="113" customWidth="1"/>
    <col min="1800" max="1800" width="10.44140625" style="113" bestFit="1" customWidth="1"/>
    <col min="1801" max="1801" width="15.33203125" style="113" bestFit="1" customWidth="1"/>
    <col min="1802" max="1802" width="8.88671875" style="113"/>
    <col min="1803" max="1803" width="11.44140625" style="113" bestFit="1" customWidth="1"/>
    <col min="1804" max="2051" width="8.88671875" style="113"/>
    <col min="2052" max="2052" width="10.33203125" style="113" bestFit="1" customWidth="1"/>
    <col min="2053" max="2053" width="38" style="113" customWidth="1"/>
    <col min="2054" max="2054" width="6.6640625" style="113" customWidth="1"/>
    <col min="2055" max="2055" width="12.88671875" style="113" customWidth="1"/>
    <col min="2056" max="2056" width="10.44140625" style="113" bestFit="1" customWidth="1"/>
    <col min="2057" max="2057" width="15.33203125" style="113" bestFit="1" customWidth="1"/>
    <col min="2058" max="2058" width="8.88671875" style="113"/>
    <col min="2059" max="2059" width="11.44140625" style="113" bestFit="1" customWidth="1"/>
    <col min="2060" max="2307" width="8.88671875" style="113"/>
    <col min="2308" max="2308" width="10.33203125" style="113" bestFit="1" customWidth="1"/>
    <col min="2309" max="2309" width="38" style="113" customWidth="1"/>
    <col min="2310" max="2310" width="6.6640625" style="113" customWidth="1"/>
    <col min="2311" max="2311" width="12.88671875" style="113" customWidth="1"/>
    <col min="2312" max="2312" width="10.44140625" style="113" bestFit="1" customWidth="1"/>
    <col min="2313" max="2313" width="15.33203125" style="113" bestFit="1" customWidth="1"/>
    <col min="2314" max="2314" width="8.88671875" style="113"/>
    <col min="2315" max="2315" width="11.44140625" style="113" bestFit="1" customWidth="1"/>
    <col min="2316" max="2563" width="8.88671875" style="113"/>
    <col min="2564" max="2564" width="10.33203125" style="113" bestFit="1" customWidth="1"/>
    <col min="2565" max="2565" width="38" style="113" customWidth="1"/>
    <col min="2566" max="2566" width="6.6640625" style="113" customWidth="1"/>
    <col min="2567" max="2567" width="12.88671875" style="113" customWidth="1"/>
    <col min="2568" max="2568" width="10.44140625" style="113" bestFit="1" customWidth="1"/>
    <col min="2569" max="2569" width="15.33203125" style="113" bestFit="1" customWidth="1"/>
    <col min="2570" max="2570" width="8.88671875" style="113"/>
    <col min="2571" max="2571" width="11.44140625" style="113" bestFit="1" customWidth="1"/>
    <col min="2572" max="2819" width="8.88671875" style="113"/>
    <col min="2820" max="2820" width="10.33203125" style="113" bestFit="1" customWidth="1"/>
    <col min="2821" max="2821" width="38" style="113" customWidth="1"/>
    <col min="2822" max="2822" width="6.6640625" style="113" customWidth="1"/>
    <col min="2823" max="2823" width="12.88671875" style="113" customWidth="1"/>
    <col min="2824" max="2824" width="10.44140625" style="113" bestFit="1" customWidth="1"/>
    <col min="2825" max="2825" width="15.33203125" style="113" bestFit="1" customWidth="1"/>
    <col min="2826" max="2826" width="8.88671875" style="113"/>
    <col min="2827" max="2827" width="11.44140625" style="113" bestFit="1" customWidth="1"/>
    <col min="2828" max="3075" width="8.88671875" style="113"/>
    <col min="3076" max="3076" width="10.33203125" style="113" bestFit="1" customWidth="1"/>
    <col min="3077" max="3077" width="38" style="113" customWidth="1"/>
    <col min="3078" max="3078" width="6.6640625" style="113" customWidth="1"/>
    <col min="3079" max="3079" width="12.88671875" style="113" customWidth="1"/>
    <col min="3080" max="3080" width="10.44140625" style="113" bestFit="1" customWidth="1"/>
    <col min="3081" max="3081" width="15.33203125" style="113" bestFit="1" customWidth="1"/>
    <col min="3082" max="3082" width="8.88671875" style="113"/>
    <col min="3083" max="3083" width="11.44140625" style="113" bestFit="1" customWidth="1"/>
    <col min="3084" max="3331" width="8.88671875" style="113"/>
    <col min="3332" max="3332" width="10.33203125" style="113" bestFit="1" customWidth="1"/>
    <col min="3333" max="3333" width="38" style="113" customWidth="1"/>
    <col min="3334" max="3334" width="6.6640625" style="113" customWidth="1"/>
    <col min="3335" max="3335" width="12.88671875" style="113" customWidth="1"/>
    <col min="3336" max="3336" width="10.44140625" style="113" bestFit="1" customWidth="1"/>
    <col min="3337" max="3337" width="15.33203125" style="113" bestFit="1" customWidth="1"/>
    <col min="3338" max="3338" width="8.88671875" style="113"/>
    <col min="3339" max="3339" width="11.44140625" style="113" bestFit="1" customWidth="1"/>
    <col min="3340" max="3587" width="8.88671875" style="113"/>
    <col min="3588" max="3588" width="10.33203125" style="113" bestFit="1" customWidth="1"/>
    <col min="3589" max="3589" width="38" style="113" customWidth="1"/>
    <col min="3590" max="3590" width="6.6640625" style="113" customWidth="1"/>
    <col min="3591" max="3591" width="12.88671875" style="113" customWidth="1"/>
    <col min="3592" max="3592" width="10.44140625" style="113" bestFit="1" customWidth="1"/>
    <col min="3593" max="3593" width="15.33203125" style="113" bestFit="1" customWidth="1"/>
    <col min="3594" max="3594" width="8.88671875" style="113"/>
    <col min="3595" max="3595" width="11.44140625" style="113" bestFit="1" customWidth="1"/>
    <col min="3596" max="3843" width="8.88671875" style="113"/>
    <col min="3844" max="3844" width="10.33203125" style="113" bestFit="1" customWidth="1"/>
    <col min="3845" max="3845" width="38" style="113" customWidth="1"/>
    <col min="3846" max="3846" width="6.6640625" style="113" customWidth="1"/>
    <col min="3847" max="3847" width="12.88671875" style="113" customWidth="1"/>
    <col min="3848" max="3848" width="10.44140625" style="113" bestFit="1" customWidth="1"/>
    <col min="3849" max="3849" width="15.33203125" style="113" bestFit="1" customWidth="1"/>
    <col min="3850" max="3850" width="8.88671875" style="113"/>
    <col min="3851" max="3851" width="11.44140625" style="113" bestFit="1" customWidth="1"/>
    <col min="3852" max="4099" width="8.88671875" style="113"/>
    <col min="4100" max="4100" width="10.33203125" style="113" bestFit="1" customWidth="1"/>
    <col min="4101" max="4101" width="38" style="113" customWidth="1"/>
    <col min="4102" max="4102" width="6.6640625" style="113" customWidth="1"/>
    <col min="4103" max="4103" width="12.88671875" style="113" customWidth="1"/>
    <col min="4104" max="4104" width="10.44140625" style="113" bestFit="1" customWidth="1"/>
    <col min="4105" max="4105" width="15.33203125" style="113" bestFit="1" customWidth="1"/>
    <col min="4106" max="4106" width="8.88671875" style="113"/>
    <col min="4107" max="4107" width="11.44140625" style="113" bestFit="1" customWidth="1"/>
    <col min="4108" max="4355" width="8.88671875" style="113"/>
    <col min="4356" max="4356" width="10.33203125" style="113" bestFit="1" customWidth="1"/>
    <col min="4357" max="4357" width="38" style="113" customWidth="1"/>
    <col min="4358" max="4358" width="6.6640625" style="113" customWidth="1"/>
    <col min="4359" max="4359" width="12.88671875" style="113" customWidth="1"/>
    <col min="4360" max="4360" width="10.44140625" style="113" bestFit="1" customWidth="1"/>
    <col min="4361" max="4361" width="15.33203125" style="113" bestFit="1" customWidth="1"/>
    <col min="4362" max="4362" width="8.88671875" style="113"/>
    <col min="4363" max="4363" width="11.44140625" style="113" bestFit="1" customWidth="1"/>
    <col min="4364" max="4611" width="8.88671875" style="113"/>
    <col min="4612" max="4612" width="10.33203125" style="113" bestFit="1" customWidth="1"/>
    <col min="4613" max="4613" width="38" style="113" customWidth="1"/>
    <col min="4614" max="4614" width="6.6640625" style="113" customWidth="1"/>
    <col min="4615" max="4615" width="12.88671875" style="113" customWidth="1"/>
    <col min="4616" max="4616" width="10.44140625" style="113" bestFit="1" customWidth="1"/>
    <col min="4617" max="4617" width="15.33203125" style="113" bestFit="1" customWidth="1"/>
    <col min="4618" max="4618" width="8.88671875" style="113"/>
    <col min="4619" max="4619" width="11.44140625" style="113" bestFit="1" customWidth="1"/>
    <col min="4620" max="4867" width="8.88671875" style="113"/>
    <col min="4868" max="4868" width="10.33203125" style="113" bestFit="1" customWidth="1"/>
    <col min="4869" max="4869" width="38" style="113" customWidth="1"/>
    <col min="4870" max="4870" width="6.6640625" style="113" customWidth="1"/>
    <col min="4871" max="4871" width="12.88671875" style="113" customWidth="1"/>
    <col min="4872" max="4872" width="10.44140625" style="113" bestFit="1" customWidth="1"/>
    <col min="4873" max="4873" width="15.33203125" style="113" bestFit="1" customWidth="1"/>
    <col min="4874" max="4874" width="8.88671875" style="113"/>
    <col min="4875" max="4875" width="11.44140625" style="113" bestFit="1" customWidth="1"/>
    <col min="4876" max="5123" width="8.88671875" style="113"/>
    <col min="5124" max="5124" width="10.33203125" style="113" bestFit="1" customWidth="1"/>
    <col min="5125" max="5125" width="38" style="113" customWidth="1"/>
    <col min="5126" max="5126" width="6.6640625" style="113" customWidth="1"/>
    <col min="5127" max="5127" width="12.88671875" style="113" customWidth="1"/>
    <col min="5128" max="5128" width="10.44140625" style="113" bestFit="1" customWidth="1"/>
    <col min="5129" max="5129" width="15.33203125" style="113" bestFit="1" customWidth="1"/>
    <col min="5130" max="5130" width="8.88671875" style="113"/>
    <col min="5131" max="5131" width="11.44140625" style="113" bestFit="1" customWidth="1"/>
    <col min="5132" max="5379" width="8.88671875" style="113"/>
    <col min="5380" max="5380" width="10.33203125" style="113" bestFit="1" customWidth="1"/>
    <col min="5381" max="5381" width="38" style="113" customWidth="1"/>
    <col min="5382" max="5382" width="6.6640625" style="113" customWidth="1"/>
    <col min="5383" max="5383" width="12.88671875" style="113" customWidth="1"/>
    <col min="5384" max="5384" width="10.44140625" style="113" bestFit="1" customWidth="1"/>
    <col min="5385" max="5385" width="15.33203125" style="113" bestFit="1" customWidth="1"/>
    <col min="5386" max="5386" width="8.88671875" style="113"/>
    <col min="5387" max="5387" width="11.44140625" style="113" bestFit="1" customWidth="1"/>
    <col min="5388" max="5635" width="8.88671875" style="113"/>
    <col min="5636" max="5636" width="10.33203125" style="113" bestFit="1" customWidth="1"/>
    <col min="5637" max="5637" width="38" style="113" customWidth="1"/>
    <col min="5638" max="5638" width="6.6640625" style="113" customWidth="1"/>
    <col min="5639" max="5639" width="12.88671875" style="113" customWidth="1"/>
    <col min="5640" max="5640" width="10.44140625" style="113" bestFit="1" customWidth="1"/>
    <col min="5641" max="5641" width="15.33203125" style="113" bestFit="1" customWidth="1"/>
    <col min="5642" max="5642" width="8.88671875" style="113"/>
    <col min="5643" max="5643" width="11.44140625" style="113" bestFit="1" customWidth="1"/>
    <col min="5644" max="5891" width="8.88671875" style="113"/>
    <col min="5892" max="5892" width="10.33203125" style="113" bestFit="1" customWidth="1"/>
    <col min="5893" max="5893" width="38" style="113" customWidth="1"/>
    <col min="5894" max="5894" width="6.6640625" style="113" customWidth="1"/>
    <col min="5895" max="5895" width="12.88671875" style="113" customWidth="1"/>
    <col min="5896" max="5896" width="10.44140625" style="113" bestFit="1" customWidth="1"/>
    <col min="5897" max="5897" width="15.33203125" style="113" bestFit="1" customWidth="1"/>
    <col min="5898" max="5898" width="8.88671875" style="113"/>
    <col min="5899" max="5899" width="11.44140625" style="113" bestFit="1" customWidth="1"/>
    <col min="5900" max="6147" width="8.88671875" style="113"/>
    <col min="6148" max="6148" width="10.33203125" style="113" bestFit="1" customWidth="1"/>
    <col min="6149" max="6149" width="38" style="113" customWidth="1"/>
    <col min="6150" max="6150" width="6.6640625" style="113" customWidth="1"/>
    <col min="6151" max="6151" width="12.88671875" style="113" customWidth="1"/>
    <col min="6152" max="6152" width="10.44140625" style="113" bestFit="1" customWidth="1"/>
    <col min="6153" max="6153" width="15.33203125" style="113" bestFit="1" customWidth="1"/>
    <col min="6154" max="6154" width="8.88671875" style="113"/>
    <col min="6155" max="6155" width="11.44140625" style="113" bestFit="1" customWidth="1"/>
    <col min="6156" max="6403" width="8.88671875" style="113"/>
    <col min="6404" max="6404" width="10.33203125" style="113" bestFit="1" customWidth="1"/>
    <col min="6405" max="6405" width="38" style="113" customWidth="1"/>
    <col min="6406" max="6406" width="6.6640625" style="113" customWidth="1"/>
    <col min="6407" max="6407" width="12.88671875" style="113" customWidth="1"/>
    <col min="6408" max="6408" width="10.44140625" style="113" bestFit="1" customWidth="1"/>
    <col min="6409" max="6409" width="15.33203125" style="113" bestFit="1" customWidth="1"/>
    <col min="6410" max="6410" width="8.88671875" style="113"/>
    <col min="6411" max="6411" width="11.44140625" style="113" bestFit="1" customWidth="1"/>
    <col min="6412" max="6659" width="8.88671875" style="113"/>
    <col min="6660" max="6660" width="10.33203125" style="113" bestFit="1" customWidth="1"/>
    <col min="6661" max="6661" width="38" style="113" customWidth="1"/>
    <col min="6662" max="6662" width="6.6640625" style="113" customWidth="1"/>
    <col min="6663" max="6663" width="12.88671875" style="113" customWidth="1"/>
    <col min="6664" max="6664" width="10.44140625" style="113" bestFit="1" customWidth="1"/>
    <col min="6665" max="6665" width="15.33203125" style="113" bestFit="1" customWidth="1"/>
    <col min="6666" max="6666" width="8.88671875" style="113"/>
    <col min="6667" max="6667" width="11.44140625" style="113" bestFit="1" customWidth="1"/>
    <col min="6668" max="6915" width="8.88671875" style="113"/>
    <col min="6916" max="6916" width="10.33203125" style="113" bestFit="1" customWidth="1"/>
    <col min="6917" max="6917" width="38" style="113" customWidth="1"/>
    <col min="6918" max="6918" width="6.6640625" style="113" customWidth="1"/>
    <col min="6919" max="6919" width="12.88671875" style="113" customWidth="1"/>
    <col min="6920" max="6920" width="10.44140625" style="113" bestFit="1" customWidth="1"/>
    <col min="6921" max="6921" width="15.33203125" style="113" bestFit="1" customWidth="1"/>
    <col min="6922" max="6922" width="8.88671875" style="113"/>
    <col min="6923" max="6923" width="11.44140625" style="113" bestFit="1" customWidth="1"/>
    <col min="6924" max="7171" width="8.88671875" style="113"/>
    <col min="7172" max="7172" width="10.33203125" style="113" bestFit="1" customWidth="1"/>
    <col min="7173" max="7173" width="38" style="113" customWidth="1"/>
    <col min="7174" max="7174" width="6.6640625" style="113" customWidth="1"/>
    <col min="7175" max="7175" width="12.88671875" style="113" customWidth="1"/>
    <col min="7176" max="7176" width="10.44140625" style="113" bestFit="1" customWidth="1"/>
    <col min="7177" max="7177" width="15.33203125" style="113" bestFit="1" customWidth="1"/>
    <col min="7178" max="7178" width="8.88671875" style="113"/>
    <col min="7179" max="7179" width="11.44140625" style="113" bestFit="1" customWidth="1"/>
    <col min="7180" max="7427" width="8.88671875" style="113"/>
    <col min="7428" max="7428" width="10.33203125" style="113" bestFit="1" customWidth="1"/>
    <col min="7429" max="7429" width="38" style="113" customWidth="1"/>
    <col min="7430" max="7430" width="6.6640625" style="113" customWidth="1"/>
    <col min="7431" max="7431" width="12.88671875" style="113" customWidth="1"/>
    <col min="7432" max="7432" width="10.44140625" style="113" bestFit="1" customWidth="1"/>
    <col min="7433" max="7433" width="15.33203125" style="113" bestFit="1" customWidth="1"/>
    <col min="7434" max="7434" width="8.88671875" style="113"/>
    <col min="7435" max="7435" width="11.44140625" style="113" bestFit="1" customWidth="1"/>
    <col min="7436" max="7683" width="8.88671875" style="113"/>
    <col min="7684" max="7684" width="10.33203125" style="113" bestFit="1" customWidth="1"/>
    <col min="7685" max="7685" width="38" style="113" customWidth="1"/>
    <col min="7686" max="7686" width="6.6640625" style="113" customWidth="1"/>
    <col min="7687" max="7687" width="12.88671875" style="113" customWidth="1"/>
    <col min="7688" max="7688" width="10.44140625" style="113" bestFit="1" customWidth="1"/>
    <col min="7689" max="7689" width="15.33203125" style="113" bestFit="1" customWidth="1"/>
    <col min="7690" max="7690" width="8.88671875" style="113"/>
    <col min="7691" max="7691" width="11.44140625" style="113" bestFit="1" customWidth="1"/>
    <col min="7692" max="7939" width="8.88671875" style="113"/>
    <col min="7940" max="7940" width="10.33203125" style="113" bestFit="1" customWidth="1"/>
    <col min="7941" max="7941" width="38" style="113" customWidth="1"/>
    <col min="7942" max="7942" width="6.6640625" style="113" customWidth="1"/>
    <col min="7943" max="7943" width="12.88671875" style="113" customWidth="1"/>
    <col min="7944" max="7944" width="10.44140625" style="113" bestFit="1" customWidth="1"/>
    <col min="7945" max="7945" width="15.33203125" style="113" bestFit="1" customWidth="1"/>
    <col min="7946" max="7946" width="8.88671875" style="113"/>
    <col min="7947" max="7947" width="11.44140625" style="113" bestFit="1" customWidth="1"/>
    <col min="7948" max="8195" width="8.88671875" style="113"/>
    <col min="8196" max="8196" width="10.33203125" style="113" bestFit="1" customWidth="1"/>
    <col min="8197" max="8197" width="38" style="113" customWidth="1"/>
    <col min="8198" max="8198" width="6.6640625" style="113" customWidth="1"/>
    <col min="8199" max="8199" width="12.88671875" style="113" customWidth="1"/>
    <col min="8200" max="8200" width="10.44140625" style="113" bestFit="1" customWidth="1"/>
    <col min="8201" max="8201" width="15.33203125" style="113" bestFit="1" customWidth="1"/>
    <col min="8202" max="8202" width="8.88671875" style="113"/>
    <col min="8203" max="8203" width="11.44140625" style="113" bestFit="1" customWidth="1"/>
    <col min="8204" max="8451" width="8.88671875" style="113"/>
    <col min="8452" max="8452" width="10.33203125" style="113" bestFit="1" customWidth="1"/>
    <col min="8453" max="8453" width="38" style="113" customWidth="1"/>
    <col min="8454" max="8454" width="6.6640625" style="113" customWidth="1"/>
    <col min="8455" max="8455" width="12.88671875" style="113" customWidth="1"/>
    <col min="8456" max="8456" width="10.44140625" style="113" bestFit="1" customWidth="1"/>
    <col min="8457" max="8457" width="15.33203125" style="113" bestFit="1" customWidth="1"/>
    <col min="8458" max="8458" width="8.88671875" style="113"/>
    <col min="8459" max="8459" width="11.44140625" style="113" bestFit="1" customWidth="1"/>
    <col min="8460" max="8707" width="8.88671875" style="113"/>
    <col min="8708" max="8708" width="10.33203125" style="113" bestFit="1" customWidth="1"/>
    <col min="8709" max="8709" width="38" style="113" customWidth="1"/>
    <col min="8710" max="8710" width="6.6640625" style="113" customWidth="1"/>
    <col min="8711" max="8711" width="12.88671875" style="113" customWidth="1"/>
    <col min="8712" max="8712" width="10.44140625" style="113" bestFit="1" customWidth="1"/>
    <col min="8713" max="8713" width="15.33203125" style="113" bestFit="1" customWidth="1"/>
    <col min="8714" max="8714" width="8.88671875" style="113"/>
    <col min="8715" max="8715" width="11.44140625" style="113" bestFit="1" customWidth="1"/>
    <col min="8716" max="8963" width="8.88671875" style="113"/>
    <col min="8964" max="8964" width="10.33203125" style="113" bestFit="1" customWidth="1"/>
    <col min="8965" max="8965" width="38" style="113" customWidth="1"/>
    <col min="8966" max="8966" width="6.6640625" style="113" customWidth="1"/>
    <col min="8967" max="8967" width="12.88671875" style="113" customWidth="1"/>
    <col min="8968" max="8968" width="10.44140625" style="113" bestFit="1" customWidth="1"/>
    <col min="8969" max="8969" width="15.33203125" style="113" bestFit="1" customWidth="1"/>
    <col min="8970" max="8970" width="8.88671875" style="113"/>
    <col min="8971" max="8971" width="11.44140625" style="113" bestFit="1" customWidth="1"/>
    <col min="8972" max="9219" width="8.88671875" style="113"/>
    <col min="9220" max="9220" width="10.33203125" style="113" bestFit="1" customWidth="1"/>
    <col min="9221" max="9221" width="38" style="113" customWidth="1"/>
    <col min="9222" max="9222" width="6.6640625" style="113" customWidth="1"/>
    <col min="9223" max="9223" width="12.88671875" style="113" customWidth="1"/>
    <col min="9224" max="9224" width="10.44140625" style="113" bestFit="1" customWidth="1"/>
    <col min="9225" max="9225" width="15.33203125" style="113" bestFit="1" customWidth="1"/>
    <col min="9226" max="9226" width="8.88671875" style="113"/>
    <col min="9227" max="9227" width="11.44140625" style="113" bestFit="1" customWidth="1"/>
    <col min="9228" max="9475" width="8.88671875" style="113"/>
    <col min="9476" max="9476" width="10.33203125" style="113" bestFit="1" customWidth="1"/>
    <col min="9477" max="9477" width="38" style="113" customWidth="1"/>
    <col min="9478" max="9478" width="6.6640625" style="113" customWidth="1"/>
    <col min="9479" max="9479" width="12.88671875" style="113" customWidth="1"/>
    <col min="9480" max="9480" width="10.44140625" style="113" bestFit="1" customWidth="1"/>
    <col min="9481" max="9481" width="15.33203125" style="113" bestFit="1" customWidth="1"/>
    <col min="9482" max="9482" width="8.88671875" style="113"/>
    <col min="9483" max="9483" width="11.44140625" style="113" bestFit="1" customWidth="1"/>
    <col min="9484" max="9731" width="8.88671875" style="113"/>
    <col min="9732" max="9732" width="10.33203125" style="113" bestFit="1" customWidth="1"/>
    <col min="9733" max="9733" width="38" style="113" customWidth="1"/>
    <col min="9734" max="9734" width="6.6640625" style="113" customWidth="1"/>
    <col min="9735" max="9735" width="12.88671875" style="113" customWidth="1"/>
    <col min="9736" max="9736" width="10.44140625" style="113" bestFit="1" customWidth="1"/>
    <col min="9737" max="9737" width="15.33203125" style="113" bestFit="1" customWidth="1"/>
    <col min="9738" max="9738" width="8.88671875" style="113"/>
    <col min="9739" max="9739" width="11.44140625" style="113" bestFit="1" customWidth="1"/>
    <col min="9740" max="9987" width="8.88671875" style="113"/>
    <col min="9988" max="9988" width="10.33203125" style="113" bestFit="1" customWidth="1"/>
    <col min="9989" max="9989" width="38" style="113" customWidth="1"/>
    <col min="9990" max="9990" width="6.6640625" style="113" customWidth="1"/>
    <col min="9991" max="9991" width="12.88671875" style="113" customWidth="1"/>
    <col min="9992" max="9992" width="10.44140625" style="113" bestFit="1" customWidth="1"/>
    <col min="9993" max="9993" width="15.33203125" style="113" bestFit="1" customWidth="1"/>
    <col min="9994" max="9994" width="8.88671875" style="113"/>
    <col min="9995" max="9995" width="11.44140625" style="113" bestFit="1" customWidth="1"/>
    <col min="9996" max="10243" width="8.88671875" style="113"/>
    <col min="10244" max="10244" width="10.33203125" style="113" bestFit="1" customWidth="1"/>
    <col min="10245" max="10245" width="38" style="113" customWidth="1"/>
    <col min="10246" max="10246" width="6.6640625" style="113" customWidth="1"/>
    <col min="10247" max="10247" width="12.88671875" style="113" customWidth="1"/>
    <col min="10248" max="10248" width="10.44140625" style="113" bestFit="1" customWidth="1"/>
    <col min="10249" max="10249" width="15.33203125" style="113" bestFit="1" customWidth="1"/>
    <col min="10250" max="10250" width="8.88671875" style="113"/>
    <col min="10251" max="10251" width="11.44140625" style="113" bestFit="1" customWidth="1"/>
    <col min="10252" max="10499" width="8.88671875" style="113"/>
    <col min="10500" max="10500" width="10.33203125" style="113" bestFit="1" customWidth="1"/>
    <col min="10501" max="10501" width="38" style="113" customWidth="1"/>
    <col min="10502" max="10502" width="6.6640625" style="113" customWidth="1"/>
    <col min="10503" max="10503" width="12.88671875" style="113" customWidth="1"/>
    <col min="10504" max="10504" width="10.44140625" style="113" bestFit="1" customWidth="1"/>
    <col min="10505" max="10505" width="15.33203125" style="113" bestFit="1" customWidth="1"/>
    <col min="10506" max="10506" width="8.88671875" style="113"/>
    <col min="10507" max="10507" width="11.44140625" style="113" bestFit="1" customWidth="1"/>
    <col min="10508" max="10755" width="8.88671875" style="113"/>
    <col min="10756" max="10756" width="10.33203125" style="113" bestFit="1" customWidth="1"/>
    <col min="10757" max="10757" width="38" style="113" customWidth="1"/>
    <col min="10758" max="10758" width="6.6640625" style="113" customWidth="1"/>
    <col min="10759" max="10759" width="12.88671875" style="113" customWidth="1"/>
    <col min="10760" max="10760" width="10.44140625" style="113" bestFit="1" customWidth="1"/>
    <col min="10761" max="10761" width="15.33203125" style="113" bestFit="1" customWidth="1"/>
    <col min="10762" max="10762" width="8.88671875" style="113"/>
    <col min="10763" max="10763" width="11.44140625" style="113" bestFit="1" customWidth="1"/>
    <col min="10764" max="11011" width="8.88671875" style="113"/>
    <col min="11012" max="11012" width="10.33203125" style="113" bestFit="1" customWidth="1"/>
    <col min="11013" max="11013" width="38" style="113" customWidth="1"/>
    <col min="11014" max="11014" width="6.6640625" style="113" customWidth="1"/>
    <col min="11015" max="11015" width="12.88671875" style="113" customWidth="1"/>
    <col min="11016" max="11016" width="10.44140625" style="113" bestFit="1" customWidth="1"/>
    <col min="11017" max="11017" width="15.33203125" style="113" bestFit="1" customWidth="1"/>
    <col min="11018" max="11018" width="8.88671875" style="113"/>
    <col min="11019" max="11019" width="11.44140625" style="113" bestFit="1" customWidth="1"/>
    <col min="11020" max="11267" width="8.88671875" style="113"/>
    <col min="11268" max="11268" width="10.33203125" style="113" bestFit="1" customWidth="1"/>
    <col min="11269" max="11269" width="38" style="113" customWidth="1"/>
    <col min="11270" max="11270" width="6.6640625" style="113" customWidth="1"/>
    <col min="11271" max="11271" width="12.88671875" style="113" customWidth="1"/>
    <col min="11272" max="11272" width="10.44140625" style="113" bestFit="1" customWidth="1"/>
    <col min="11273" max="11273" width="15.33203125" style="113" bestFit="1" customWidth="1"/>
    <col min="11274" max="11274" width="8.88671875" style="113"/>
    <col min="11275" max="11275" width="11.44140625" style="113" bestFit="1" customWidth="1"/>
    <col min="11276" max="11523" width="8.88671875" style="113"/>
    <col min="11524" max="11524" width="10.33203125" style="113" bestFit="1" customWidth="1"/>
    <col min="11525" max="11525" width="38" style="113" customWidth="1"/>
    <col min="11526" max="11526" width="6.6640625" style="113" customWidth="1"/>
    <col min="11527" max="11527" width="12.88671875" style="113" customWidth="1"/>
    <col min="11528" max="11528" width="10.44140625" style="113" bestFit="1" customWidth="1"/>
    <col min="11529" max="11529" width="15.33203125" style="113" bestFit="1" customWidth="1"/>
    <col min="11530" max="11530" width="8.88671875" style="113"/>
    <col min="11531" max="11531" width="11.44140625" style="113" bestFit="1" customWidth="1"/>
    <col min="11532" max="11779" width="8.88671875" style="113"/>
    <col min="11780" max="11780" width="10.33203125" style="113" bestFit="1" customWidth="1"/>
    <col min="11781" max="11781" width="38" style="113" customWidth="1"/>
    <col min="11782" max="11782" width="6.6640625" style="113" customWidth="1"/>
    <col min="11783" max="11783" width="12.88671875" style="113" customWidth="1"/>
    <col min="11784" max="11784" width="10.44140625" style="113" bestFit="1" customWidth="1"/>
    <col min="11785" max="11785" width="15.33203125" style="113" bestFit="1" customWidth="1"/>
    <col min="11786" max="11786" width="8.88671875" style="113"/>
    <col min="11787" max="11787" width="11.44140625" style="113" bestFit="1" customWidth="1"/>
    <col min="11788" max="12035" width="8.88671875" style="113"/>
    <col min="12036" max="12036" width="10.33203125" style="113" bestFit="1" customWidth="1"/>
    <col min="12037" max="12037" width="38" style="113" customWidth="1"/>
    <col min="12038" max="12038" width="6.6640625" style="113" customWidth="1"/>
    <col min="12039" max="12039" width="12.88671875" style="113" customWidth="1"/>
    <col min="12040" max="12040" width="10.44140625" style="113" bestFit="1" customWidth="1"/>
    <col min="12041" max="12041" width="15.33203125" style="113" bestFit="1" customWidth="1"/>
    <col min="12042" max="12042" width="8.88671875" style="113"/>
    <col min="12043" max="12043" width="11.44140625" style="113" bestFit="1" customWidth="1"/>
    <col min="12044" max="12291" width="8.88671875" style="113"/>
    <col min="12292" max="12292" width="10.33203125" style="113" bestFit="1" customWidth="1"/>
    <col min="12293" max="12293" width="38" style="113" customWidth="1"/>
    <col min="12294" max="12294" width="6.6640625" style="113" customWidth="1"/>
    <col min="12295" max="12295" width="12.88671875" style="113" customWidth="1"/>
    <col min="12296" max="12296" width="10.44140625" style="113" bestFit="1" customWidth="1"/>
    <col min="12297" max="12297" width="15.33203125" style="113" bestFit="1" customWidth="1"/>
    <col min="12298" max="12298" width="8.88671875" style="113"/>
    <col min="12299" max="12299" width="11.44140625" style="113" bestFit="1" customWidth="1"/>
    <col min="12300" max="12547" width="8.88671875" style="113"/>
    <col min="12548" max="12548" width="10.33203125" style="113" bestFit="1" customWidth="1"/>
    <col min="12549" max="12549" width="38" style="113" customWidth="1"/>
    <col min="12550" max="12550" width="6.6640625" style="113" customWidth="1"/>
    <col min="12551" max="12551" width="12.88671875" style="113" customWidth="1"/>
    <col min="12552" max="12552" width="10.44140625" style="113" bestFit="1" customWidth="1"/>
    <col min="12553" max="12553" width="15.33203125" style="113" bestFit="1" customWidth="1"/>
    <col min="12554" max="12554" width="8.88671875" style="113"/>
    <col min="12555" max="12555" width="11.44140625" style="113" bestFit="1" customWidth="1"/>
    <col min="12556" max="12803" width="8.88671875" style="113"/>
    <col min="12804" max="12804" width="10.33203125" style="113" bestFit="1" customWidth="1"/>
    <col min="12805" max="12805" width="38" style="113" customWidth="1"/>
    <col min="12806" max="12806" width="6.6640625" style="113" customWidth="1"/>
    <col min="12807" max="12807" width="12.88671875" style="113" customWidth="1"/>
    <col min="12808" max="12808" width="10.44140625" style="113" bestFit="1" customWidth="1"/>
    <col min="12809" max="12809" width="15.33203125" style="113" bestFit="1" customWidth="1"/>
    <col min="12810" max="12810" width="8.88671875" style="113"/>
    <col min="12811" max="12811" width="11.44140625" style="113" bestFit="1" customWidth="1"/>
    <col min="12812" max="13059" width="8.88671875" style="113"/>
    <col min="13060" max="13060" width="10.33203125" style="113" bestFit="1" customWidth="1"/>
    <col min="13061" max="13061" width="38" style="113" customWidth="1"/>
    <col min="13062" max="13062" width="6.6640625" style="113" customWidth="1"/>
    <col min="13063" max="13063" width="12.88671875" style="113" customWidth="1"/>
    <col min="13064" max="13064" width="10.44140625" style="113" bestFit="1" customWidth="1"/>
    <col min="13065" max="13065" width="15.33203125" style="113" bestFit="1" customWidth="1"/>
    <col min="13066" max="13066" width="8.88671875" style="113"/>
    <col min="13067" max="13067" width="11.44140625" style="113" bestFit="1" customWidth="1"/>
    <col min="13068" max="13315" width="8.88671875" style="113"/>
    <col min="13316" max="13316" width="10.33203125" style="113" bestFit="1" customWidth="1"/>
    <col min="13317" max="13317" width="38" style="113" customWidth="1"/>
    <col min="13318" max="13318" width="6.6640625" style="113" customWidth="1"/>
    <col min="13319" max="13319" width="12.88671875" style="113" customWidth="1"/>
    <col min="13320" max="13320" width="10.44140625" style="113" bestFit="1" customWidth="1"/>
    <col min="13321" max="13321" width="15.33203125" style="113" bestFit="1" customWidth="1"/>
    <col min="13322" max="13322" width="8.88671875" style="113"/>
    <col min="13323" max="13323" width="11.44140625" style="113" bestFit="1" customWidth="1"/>
    <col min="13324" max="13571" width="8.88671875" style="113"/>
    <col min="13572" max="13572" width="10.33203125" style="113" bestFit="1" customWidth="1"/>
    <col min="13573" max="13573" width="38" style="113" customWidth="1"/>
    <col min="13574" max="13574" width="6.6640625" style="113" customWidth="1"/>
    <col min="13575" max="13575" width="12.88671875" style="113" customWidth="1"/>
    <col min="13576" max="13576" width="10.44140625" style="113" bestFit="1" customWidth="1"/>
    <col min="13577" max="13577" width="15.33203125" style="113" bestFit="1" customWidth="1"/>
    <col min="13578" max="13578" width="8.88671875" style="113"/>
    <col min="13579" max="13579" width="11.44140625" style="113" bestFit="1" customWidth="1"/>
    <col min="13580" max="13827" width="8.88671875" style="113"/>
    <col min="13828" max="13828" width="10.33203125" style="113" bestFit="1" customWidth="1"/>
    <col min="13829" max="13829" width="38" style="113" customWidth="1"/>
    <col min="13830" max="13830" width="6.6640625" style="113" customWidth="1"/>
    <col min="13831" max="13831" width="12.88671875" style="113" customWidth="1"/>
    <col min="13832" max="13832" width="10.44140625" style="113" bestFit="1" customWidth="1"/>
    <col min="13833" max="13833" width="15.33203125" style="113" bestFit="1" customWidth="1"/>
    <col min="13834" max="13834" width="8.88671875" style="113"/>
    <col min="13835" max="13835" width="11.44140625" style="113" bestFit="1" customWidth="1"/>
    <col min="13836" max="14083" width="8.88671875" style="113"/>
    <col min="14084" max="14084" width="10.33203125" style="113" bestFit="1" customWidth="1"/>
    <col min="14085" max="14085" width="38" style="113" customWidth="1"/>
    <col min="14086" max="14086" width="6.6640625" style="113" customWidth="1"/>
    <col min="14087" max="14087" width="12.88671875" style="113" customWidth="1"/>
    <col min="14088" max="14088" width="10.44140625" style="113" bestFit="1" customWidth="1"/>
    <col min="14089" max="14089" width="15.33203125" style="113" bestFit="1" customWidth="1"/>
    <col min="14090" max="14090" width="8.88671875" style="113"/>
    <col min="14091" max="14091" width="11.44140625" style="113" bestFit="1" customWidth="1"/>
    <col min="14092" max="14339" width="8.88671875" style="113"/>
    <col min="14340" max="14340" width="10.33203125" style="113" bestFit="1" customWidth="1"/>
    <col min="14341" max="14341" width="38" style="113" customWidth="1"/>
    <col min="14342" max="14342" width="6.6640625" style="113" customWidth="1"/>
    <col min="14343" max="14343" width="12.88671875" style="113" customWidth="1"/>
    <col min="14344" max="14344" width="10.44140625" style="113" bestFit="1" customWidth="1"/>
    <col min="14345" max="14345" width="15.33203125" style="113" bestFit="1" customWidth="1"/>
    <col min="14346" max="14346" width="8.88671875" style="113"/>
    <col min="14347" max="14347" width="11.44140625" style="113" bestFit="1" customWidth="1"/>
    <col min="14348" max="14595" width="8.88671875" style="113"/>
    <col min="14596" max="14596" width="10.33203125" style="113" bestFit="1" customWidth="1"/>
    <col min="14597" max="14597" width="38" style="113" customWidth="1"/>
    <col min="14598" max="14598" width="6.6640625" style="113" customWidth="1"/>
    <col min="14599" max="14599" width="12.88671875" style="113" customWidth="1"/>
    <col min="14600" max="14600" width="10.44140625" style="113" bestFit="1" customWidth="1"/>
    <col min="14601" max="14601" width="15.33203125" style="113" bestFit="1" customWidth="1"/>
    <col min="14602" max="14602" width="8.88671875" style="113"/>
    <col min="14603" max="14603" width="11.44140625" style="113" bestFit="1" customWidth="1"/>
    <col min="14604" max="14851" width="8.88671875" style="113"/>
    <col min="14852" max="14852" width="10.33203125" style="113" bestFit="1" customWidth="1"/>
    <col min="14853" max="14853" width="38" style="113" customWidth="1"/>
    <col min="14854" max="14854" width="6.6640625" style="113" customWidth="1"/>
    <col min="14855" max="14855" width="12.88671875" style="113" customWidth="1"/>
    <col min="14856" max="14856" width="10.44140625" style="113" bestFit="1" customWidth="1"/>
    <col min="14857" max="14857" width="15.33203125" style="113" bestFit="1" customWidth="1"/>
    <col min="14858" max="14858" width="8.88671875" style="113"/>
    <col min="14859" max="14859" width="11.44140625" style="113" bestFit="1" customWidth="1"/>
    <col min="14860" max="15107" width="8.88671875" style="113"/>
    <col min="15108" max="15108" width="10.33203125" style="113" bestFit="1" customWidth="1"/>
    <col min="15109" max="15109" width="38" style="113" customWidth="1"/>
    <col min="15110" max="15110" width="6.6640625" style="113" customWidth="1"/>
    <col min="15111" max="15111" width="12.88671875" style="113" customWidth="1"/>
    <col min="15112" max="15112" width="10.44140625" style="113" bestFit="1" customWidth="1"/>
    <col min="15113" max="15113" width="15.33203125" style="113" bestFit="1" customWidth="1"/>
    <col min="15114" max="15114" width="8.88671875" style="113"/>
    <col min="15115" max="15115" width="11.44140625" style="113" bestFit="1" customWidth="1"/>
    <col min="15116" max="15363" width="8.88671875" style="113"/>
    <col min="15364" max="15364" width="10.33203125" style="113" bestFit="1" customWidth="1"/>
    <col min="15365" max="15365" width="38" style="113" customWidth="1"/>
    <col min="15366" max="15366" width="6.6640625" style="113" customWidth="1"/>
    <col min="15367" max="15367" width="12.88671875" style="113" customWidth="1"/>
    <col min="15368" max="15368" width="10.44140625" style="113" bestFit="1" customWidth="1"/>
    <col min="15369" max="15369" width="15.33203125" style="113" bestFit="1" customWidth="1"/>
    <col min="15370" max="15370" width="8.88671875" style="113"/>
    <col min="15371" max="15371" width="11.44140625" style="113" bestFit="1" customWidth="1"/>
    <col min="15372" max="15619" width="8.88671875" style="113"/>
    <col min="15620" max="15620" width="10.33203125" style="113" bestFit="1" customWidth="1"/>
    <col min="15621" max="15621" width="38" style="113" customWidth="1"/>
    <col min="15622" max="15622" width="6.6640625" style="113" customWidth="1"/>
    <col min="15623" max="15623" width="12.88671875" style="113" customWidth="1"/>
    <col min="15624" max="15624" width="10.44140625" style="113" bestFit="1" customWidth="1"/>
    <col min="15625" max="15625" width="15.33203125" style="113" bestFit="1" customWidth="1"/>
    <col min="15626" max="15626" width="8.88671875" style="113"/>
    <col min="15627" max="15627" width="11.44140625" style="113" bestFit="1" customWidth="1"/>
    <col min="15628" max="15875" width="8.88671875" style="113"/>
    <col min="15876" max="15876" width="10.33203125" style="113" bestFit="1" customWidth="1"/>
    <col min="15877" max="15877" width="38" style="113" customWidth="1"/>
    <col min="15878" max="15878" width="6.6640625" style="113" customWidth="1"/>
    <col min="15879" max="15879" width="12.88671875" style="113" customWidth="1"/>
    <col min="15880" max="15880" width="10.44140625" style="113" bestFit="1" customWidth="1"/>
    <col min="15881" max="15881" width="15.33203125" style="113" bestFit="1" customWidth="1"/>
    <col min="15882" max="15882" width="8.88671875" style="113"/>
    <col min="15883" max="15883" width="11.44140625" style="113" bestFit="1" customWidth="1"/>
    <col min="15884" max="16131" width="8.88671875" style="113"/>
    <col min="16132" max="16132" width="10.33203125" style="113" bestFit="1" customWidth="1"/>
    <col min="16133" max="16133" width="38" style="113" customWidth="1"/>
    <col min="16134" max="16134" width="6.6640625" style="113" customWidth="1"/>
    <col min="16135" max="16135" width="12.88671875" style="113" customWidth="1"/>
    <col min="16136" max="16136" width="10.44140625" style="113" bestFit="1" customWidth="1"/>
    <col min="16137" max="16137" width="15.33203125" style="113" bestFit="1" customWidth="1"/>
    <col min="16138" max="16138" width="8.88671875" style="113"/>
    <col min="16139" max="16139" width="11.44140625" style="113" bestFit="1" customWidth="1"/>
    <col min="16140" max="16384" width="8.88671875" style="113"/>
  </cols>
  <sheetData>
    <row r="1" spans="1:12" ht="17.399999999999999" customHeight="1" x14ac:dyDescent="0.25">
      <c r="A1" s="225" t="s">
        <v>98</v>
      </c>
      <c r="B1" s="225"/>
      <c r="C1" s="225"/>
      <c r="D1" s="225"/>
      <c r="E1" s="225"/>
      <c r="F1" s="225"/>
      <c r="G1" s="225"/>
      <c r="H1" s="225"/>
      <c r="I1" s="225"/>
    </row>
    <row r="2" spans="1:12" ht="27.6" customHeight="1" x14ac:dyDescent="0.25">
      <c r="A2" s="207" t="s">
        <v>114</v>
      </c>
      <c r="B2" s="207"/>
      <c r="C2" s="207"/>
      <c r="D2" s="207"/>
      <c r="E2" s="207"/>
      <c r="F2" s="207"/>
      <c r="G2" s="207"/>
      <c r="H2" s="207"/>
      <c r="I2" s="207"/>
    </row>
    <row r="3" spans="1:12" ht="31.95" customHeight="1" thickBot="1" x14ac:dyDescent="0.3">
      <c r="A3" s="207" t="s">
        <v>115</v>
      </c>
      <c r="B3" s="207"/>
      <c r="C3" s="207"/>
      <c r="D3" s="207"/>
      <c r="E3" s="207"/>
      <c r="F3" s="207"/>
      <c r="G3" s="207"/>
      <c r="H3" s="207"/>
      <c r="I3" s="207"/>
      <c r="K3" s="118" t="s">
        <v>5</v>
      </c>
    </row>
    <row r="4" spans="1:12" ht="42.6" thickTop="1" thickBot="1" x14ac:dyDescent="0.3">
      <c r="A4" s="114" t="s">
        <v>6</v>
      </c>
      <c r="B4" s="114" t="s">
        <v>192</v>
      </c>
      <c r="C4" s="131" t="s">
        <v>0</v>
      </c>
      <c r="D4" s="131" t="s">
        <v>7</v>
      </c>
      <c r="E4" s="132" t="s">
        <v>8</v>
      </c>
      <c r="F4" s="131" t="s">
        <v>9</v>
      </c>
      <c r="G4" s="111" t="s">
        <v>190</v>
      </c>
      <c r="H4" s="111" t="s">
        <v>191</v>
      </c>
      <c r="I4" s="133" t="s">
        <v>10</v>
      </c>
      <c r="K4" s="118">
        <v>1.08</v>
      </c>
      <c r="L4" s="113" t="s">
        <v>11</v>
      </c>
    </row>
    <row r="5" spans="1:12" ht="55.8" thickTop="1" x14ac:dyDescent="0.25">
      <c r="A5" s="134" t="s">
        <v>12</v>
      </c>
      <c r="B5" s="135"/>
      <c r="C5" s="136" t="s">
        <v>13</v>
      </c>
      <c r="D5" s="137" t="s">
        <v>14</v>
      </c>
      <c r="E5" s="138">
        <f>K4*247.15</f>
        <v>266.92</v>
      </c>
      <c r="F5" s="139">
        <f>'MS Shahdheri'!H10*K5</f>
        <v>0</v>
      </c>
      <c r="G5" s="140"/>
      <c r="H5" s="140"/>
      <c r="I5" s="141">
        <f>F5*E5</f>
        <v>0</v>
      </c>
      <c r="K5" s="142">
        <f>1.05</f>
        <v>1.05</v>
      </c>
      <c r="L5" s="113" t="s">
        <v>15</v>
      </c>
    </row>
    <row r="6" spans="1:12" ht="41.4" x14ac:dyDescent="0.25">
      <c r="A6" s="134" t="s">
        <v>16</v>
      </c>
      <c r="B6" s="135"/>
      <c r="C6" s="143" t="s">
        <v>17</v>
      </c>
      <c r="D6" s="137" t="s">
        <v>14</v>
      </c>
      <c r="E6" s="144">
        <f>K4*2875.43</f>
        <v>3105.46</v>
      </c>
      <c r="F6" s="139">
        <f>'MS Shahdheri'!H13*K5</f>
        <v>0</v>
      </c>
      <c r="G6" s="140"/>
      <c r="H6" s="140"/>
      <c r="I6" s="141">
        <f>F6*E6</f>
        <v>0</v>
      </c>
    </row>
    <row r="7" spans="1:12" ht="27.6" x14ac:dyDescent="0.25">
      <c r="A7" s="134" t="s">
        <v>18</v>
      </c>
      <c r="B7" s="135"/>
      <c r="C7" s="143" t="s">
        <v>19</v>
      </c>
      <c r="D7" s="137" t="s">
        <v>20</v>
      </c>
      <c r="E7" s="144">
        <f>K4*681.93</f>
        <v>736.48</v>
      </c>
      <c r="F7" s="139">
        <f>'MS Shahdheri'!H18*K5</f>
        <v>0</v>
      </c>
      <c r="G7" s="140"/>
      <c r="H7" s="140"/>
      <c r="I7" s="141">
        <f t="shared" ref="I7:I12" si="0">F7*E7</f>
        <v>0</v>
      </c>
    </row>
    <row r="8" spans="1:12" ht="41.4" x14ac:dyDescent="0.25">
      <c r="A8" s="134" t="s">
        <v>21</v>
      </c>
      <c r="B8" s="135"/>
      <c r="C8" s="143" t="s">
        <v>22</v>
      </c>
      <c r="D8" s="137" t="s">
        <v>14</v>
      </c>
      <c r="E8" s="144">
        <f>K4*12745.86</f>
        <v>13765.53</v>
      </c>
      <c r="F8" s="139">
        <f>'MS Shahdheri'!H21*K5</f>
        <v>0</v>
      </c>
      <c r="G8" s="140"/>
      <c r="H8" s="140"/>
      <c r="I8" s="141">
        <f t="shared" si="0"/>
        <v>0</v>
      </c>
    </row>
    <row r="9" spans="1:12" ht="27.6" x14ac:dyDescent="0.25">
      <c r="A9" s="134" t="s">
        <v>23</v>
      </c>
      <c r="B9" s="135"/>
      <c r="C9" s="143" t="s">
        <v>24</v>
      </c>
      <c r="D9" s="137" t="s">
        <v>14</v>
      </c>
      <c r="E9" s="144">
        <f>K4*7839.27</f>
        <v>8466.41</v>
      </c>
      <c r="F9" s="139">
        <f>'MS Shahdheri'!H24*K5</f>
        <v>0</v>
      </c>
      <c r="G9" s="140"/>
      <c r="H9" s="140"/>
      <c r="I9" s="141">
        <f t="shared" si="0"/>
        <v>0</v>
      </c>
    </row>
    <row r="10" spans="1:12" ht="41.4" x14ac:dyDescent="0.25">
      <c r="A10" s="134" t="s">
        <v>25</v>
      </c>
      <c r="B10" s="135"/>
      <c r="C10" s="143" t="s">
        <v>26</v>
      </c>
      <c r="D10" s="137" t="s">
        <v>20</v>
      </c>
      <c r="E10" s="144">
        <f>K4*710.56</f>
        <v>767.4</v>
      </c>
      <c r="F10" s="139">
        <f>'MS Shahdheri'!H27*K5</f>
        <v>0</v>
      </c>
      <c r="G10" s="140"/>
      <c r="H10" s="140"/>
      <c r="I10" s="141">
        <f t="shared" si="0"/>
        <v>0</v>
      </c>
    </row>
    <row r="11" spans="1:12" s="148" customFormat="1" ht="55.2" x14ac:dyDescent="0.25">
      <c r="A11" s="145" t="s">
        <v>27</v>
      </c>
      <c r="B11" s="146"/>
      <c r="C11" s="147" t="s">
        <v>28</v>
      </c>
      <c r="D11" s="137" t="s">
        <v>29</v>
      </c>
      <c r="E11" s="144">
        <f>K4*314.55</f>
        <v>339.71</v>
      </c>
      <c r="F11" s="139">
        <f>'MS Shahdheri'!H30*K5</f>
        <v>0</v>
      </c>
      <c r="G11" s="140"/>
      <c r="H11" s="140"/>
      <c r="I11" s="141">
        <f t="shared" si="0"/>
        <v>0</v>
      </c>
    </row>
    <row r="12" spans="1:12" ht="27.6" x14ac:dyDescent="0.25">
      <c r="A12" s="134" t="s">
        <v>30</v>
      </c>
      <c r="B12" s="135"/>
      <c r="C12" s="143" t="s">
        <v>31</v>
      </c>
      <c r="D12" s="137" t="s">
        <v>14</v>
      </c>
      <c r="E12" s="138">
        <f>K4*123.11</f>
        <v>132.96</v>
      </c>
      <c r="F12" s="139">
        <f>'MS Shahdheri'!H33*K5</f>
        <v>0</v>
      </c>
      <c r="G12" s="140"/>
      <c r="H12" s="140"/>
      <c r="I12" s="141">
        <f t="shared" si="0"/>
        <v>0</v>
      </c>
    </row>
    <row r="13" spans="1:12" ht="55.2" x14ac:dyDescent="0.25">
      <c r="A13" s="119" t="s">
        <v>32</v>
      </c>
      <c r="B13" s="120"/>
      <c r="C13" s="127" t="s">
        <v>33</v>
      </c>
      <c r="D13" s="122" t="s">
        <v>14</v>
      </c>
      <c r="E13" s="123">
        <f>K4*357.09</f>
        <v>385.66</v>
      </c>
      <c r="F13" s="124">
        <f>'MS Shahdheri'!H36*K5</f>
        <v>0</v>
      </c>
      <c r="G13" s="125"/>
      <c r="H13" s="125"/>
      <c r="I13" s="126">
        <f>F13*E13</f>
        <v>0</v>
      </c>
    </row>
    <row r="14" spans="1:12" ht="24" customHeight="1" thickBot="1" x14ac:dyDescent="0.3">
      <c r="A14" s="222" t="s">
        <v>4</v>
      </c>
      <c r="B14" s="223"/>
      <c r="C14" s="224"/>
      <c r="D14" s="224"/>
      <c r="E14" s="224"/>
      <c r="F14" s="128"/>
      <c r="G14" s="129"/>
      <c r="H14" s="129"/>
      <c r="I14" s="130">
        <f>SUM(I5:I13)</f>
        <v>0</v>
      </c>
      <c r="J14" s="149"/>
    </row>
  </sheetData>
  <mergeCells count="4">
    <mergeCell ref="A1:I1"/>
    <mergeCell ref="A2:I2"/>
    <mergeCell ref="A3:I3"/>
    <mergeCell ref="A14:E14"/>
  </mergeCells>
  <printOptions horizontalCentered="1"/>
  <pageMargins left="0.59055118110236227" right="0.59055118110236227" top="0.59055118110236227" bottom="0.59055118110236227" header="0.11811023622047245" footer="0.11811023622047245"/>
  <pageSetup paperSize="9" scale="98"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47">
    <tabColor theme="3" tint="0.59999389629810485"/>
  </sheetPr>
  <dimension ref="A1:I36"/>
  <sheetViews>
    <sheetView view="pageBreakPreview" zoomScale="140" zoomScaleNormal="100" zoomScaleSheetLayoutView="140" workbookViewId="0">
      <selection activeCell="B10" sqref="B10:G10"/>
    </sheetView>
  </sheetViews>
  <sheetFormatPr defaultColWidth="8.88671875" defaultRowHeight="13.2" x14ac:dyDescent="0.25"/>
  <cols>
    <col min="1" max="1" width="11.109375" style="41" customWidth="1"/>
    <col min="2" max="2" width="28" style="41" customWidth="1"/>
    <col min="3" max="3" width="4.5546875" style="41" bestFit="1" customWidth="1"/>
    <col min="4" max="4" width="6.44140625" style="41" customWidth="1"/>
    <col min="5" max="5" width="9.33203125" style="41" bestFit="1" customWidth="1"/>
    <col min="6" max="6" width="7.33203125" style="41" bestFit="1" customWidth="1"/>
    <col min="7" max="7" width="6.88671875" style="41" bestFit="1" customWidth="1"/>
    <col min="8" max="8" width="18.5546875" style="41" customWidth="1"/>
    <col min="9" max="256" width="8.88671875" style="11"/>
    <col min="257" max="257" width="11.109375" style="11" customWidth="1"/>
    <col min="258" max="258" width="28" style="11" customWidth="1"/>
    <col min="259" max="259" width="4.5546875" style="11" bestFit="1" customWidth="1"/>
    <col min="260" max="260" width="6.44140625" style="11" customWidth="1"/>
    <col min="261" max="261" width="9.33203125" style="11" bestFit="1" customWidth="1"/>
    <col min="262" max="262" width="7.33203125" style="11" bestFit="1" customWidth="1"/>
    <col min="263" max="263" width="6.88671875" style="11" bestFit="1" customWidth="1"/>
    <col min="264" max="264" width="18.5546875" style="11" customWidth="1"/>
    <col min="265" max="512" width="8.88671875" style="11"/>
    <col min="513" max="513" width="11.109375" style="11" customWidth="1"/>
    <col min="514" max="514" width="28" style="11" customWidth="1"/>
    <col min="515" max="515" width="4.5546875" style="11" bestFit="1" customWidth="1"/>
    <col min="516" max="516" width="6.44140625" style="11" customWidth="1"/>
    <col min="517" max="517" width="9.33203125" style="11" bestFit="1" customWidth="1"/>
    <col min="518" max="518" width="7.33203125" style="11" bestFit="1" customWidth="1"/>
    <col min="519" max="519" width="6.88671875" style="11" bestFit="1" customWidth="1"/>
    <col min="520" max="520" width="18.5546875" style="11" customWidth="1"/>
    <col min="521" max="768" width="8.88671875" style="11"/>
    <col min="769" max="769" width="11.109375" style="11" customWidth="1"/>
    <col min="770" max="770" width="28" style="11" customWidth="1"/>
    <col min="771" max="771" width="4.5546875" style="11" bestFit="1" customWidth="1"/>
    <col min="772" max="772" width="6.44140625" style="11" customWidth="1"/>
    <col min="773" max="773" width="9.33203125" style="11" bestFit="1" customWidth="1"/>
    <col min="774" max="774" width="7.33203125" style="11" bestFit="1" customWidth="1"/>
    <col min="775" max="775" width="6.88671875" style="11" bestFit="1" customWidth="1"/>
    <col min="776" max="776" width="18.5546875" style="11" customWidth="1"/>
    <col min="777" max="1024" width="8.88671875" style="11"/>
    <col min="1025" max="1025" width="11.109375" style="11" customWidth="1"/>
    <col min="1026" max="1026" width="28" style="11" customWidth="1"/>
    <col min="1027" max="1027" width="4.5546875" style="11" bestFit="1" customWidth="1"/>
    <col min="1028" max="1028" width="6.44140625" style="11" customWidth="1"/>
    <col min="1029" max="1029" width="9.33203125" style="11" bestFit="1" customWidth="1"/>
    <col min="1030" max="1030" width="7.33203125" style="11" bestFit="1" customWidth="1"/>
    <col min="1031" max="1031" width="6.88671875" style="11" bestFit="1" customWidth="1"/>
    <col min="1032" max="1032" width="18.5546875" style="11" customWidth="1"/>
    <col min="1033" max="1280" width="8.88671875" style="11"/>
    <col min="1281" max="1281" width="11.109375" style="11" customWidth="1"/>
    <col min="1282" max="1282" width="28" style="11" customWidth="1"/>
    <col min="1283" max="1283" width="4.5546875" style="11" bestFit="1" customWidth="1"/>
    <col min="1284" max="1284" width="6.44140625" style="11" customWidth="1"/>
    <col min="1285" max="1285" width="9.33203125" style="11" bestFit="1" customWidth="1"/>
    <col min="1286" max="1286" width="7.33203125" style="11" bestFit="1" customWidth="1"/>
    <col min="1287" max="1287" width="6.88671875" style="11" bestFit="1" customWidth="1"/>
    <col min="1288" max="1288" width="18.5546875" style="11" customWidth="1"/>
    <col min="1289" max="1536" width="8.88671875" style="11"/>
    <col min="1537" max="1537" width="11.109375" style="11" customWidth="1"/>
    <col min="1538" max="1538" width="28" style="11" customWidth="1"/>
    <col min="1539" max="1539" width="4.5546875" style="11" bestFit="1" customWidth="1"/>
    <col min="1540" max="1540" width="6.44140625" style="11" customWidth="1"/>
    <col min="1541" max="1541" width="9.33203125" style="11" bestFit="1" customWidth="1"/>
    <col min="1542" max="1542" width="7.33203125" style="11" bestFit="1" customWidth="1"/>
    <col min="1543" max="1543" width="6.88671875" style="11" bestFit="1" customWidth="1"/>
    <col min="1544" max="1544" width="18.5546875" style="11" customWidth="1"/>
    <col min="1545" max="1792" width="8.88671875" style="11"/>
    <col min="1793" max="1793" width="11.109375" style="11" customWidth="1"/>
    <col min="1794" max="1794" width="28" style="11" customWidth="1"/>
    <col min="1795" max="1795" width="4.5546875" style="11" bestFit="1" customWidth="1"/>
    <col min="1796" max="1796" width="6.44140625" style="11" customWidth="1"/>
    <col min="1797" max="1797" width="9.33203125" style="11" bestFit="1" customWidth="1"/>
    <col min="1798" max="1798" width="7.33203125" style="11" bestFit="1" customWidth="1"/>
    <col min="1799" max="1799" width="6.88671875" style="11" bestFit="1" customWidth="1"/>
    <col min="1800" max="1800" width="18.5546875" style="11" customWidth="1"/>
    <col min="1801" max="2048" width="8.88671875" style="11"/>
    <col min="2049" max="2049" width="11.109375" style="11" customWidth="1"/>
    <col min="2050" max="2050" width="28" style="11" customWidth="1"/>
    <col min="2051" max="2051" width="4.5546875" style="11" bestFit="1" customWidth="1"/>
    <col min="2052" max="2052" width="6.44140625" style="11" customWidth="1"/>
    <col min="2053" max="2053" width="9.33203125" style="11" bestFit="1" customWidth="1"/>
    <col min="2054" max="2054" width="7.33203125" style="11" bestFit="1" customWidth="1"/>
    <col min="2055" max="2055" width="6.88671875" style="11" bestFit="1" customWidth="1"/>
    <col min="2056" max="2056" width="18.5546875" style="11" customWidth="1"/>
    <col min="2057" max="2304" width="8.88671875" style="11"/>
    <col min="2305" max="2305" width="11.109375" style="11" customWidth="1"/>
    <col min="2306" max="2306" width="28" style="11" customWidth="1"/>
    <col min="2307" max="2307" width="4.5546875" style="11" bestFit="1" customWidth="1"/>
    <col min="2308" max="2308" width="6.44140625" style="11" customWidth="1"/>
    <col min="2309" max="2309" width="9.33203125" style="11" bestFit="1" customWidth="1"/>
    <col min="2310" max="2310" width="7.33203125" style="11" bestFit="1" customWidth="1"/>
    <col min="2311" max="2311" width="6.88671875" style="11" bestFit="1" customWidth="1"/>
    <col min="2312" max="2312" width="18.5546875" style="11" customWidth="1"/>
    <col min="2313" max="2560" width="8.88671875" style="11"/>
    <col min="2561" max="2561" width="11.109375" style="11" customWidth="1"/>
    <col min="2562" max="2562" width="28" style="11" customWidth="1"/>
    <col min="2563" max="2563" width="4.5546875" style="11" bestFit="1" customWidth="1"/>
    <col min="2564" max="2564" width="6.44140625" style="11" customWidth="1"/>
    <col min="2565" max="2565" width="9.33203125" style="11" bestFit="1" customWidth="1"/>
    <col min="2566" max="2566" width="7.33203125" style="11" bestFit="1" customWidth="1"/>
    <col min="2567" max="2567" width="6.88671875" style="11" bestFit="1" customWidth="1"/>
    <col min="2568" max="2568" width="18.5546875" style="11" customWidth="1"/>
    <col min="2569" max="2816" width="8.88671875" style="11"/>
    <col min="2817" max="2817" width="11.109375" style="11" customWidth="1"/>
    <col min="2818" max="2818" width="28" style="11" customWidth="1"/>
    <col min="2819" max="2819" width="4.5546875" style="11" bestFit="1" customWidth="1"/>
    <col min="2820" max="2820" width="6.44140625" style="11" customWidth="1"/>
    <col min="2821" max="2821" width="9.33203125" style="11" bestFit="1" customWidth="1"/>
    <col min="2822" max="2822" width="7.33203125" style="11" bestFit="1" customWidth="1"/>
    <col min="2823" max="2823" width="6.88671875" style="11" bestFit="1" customWidth="1"/>
    <col min="2824" max="2824" width="18.5546875" style="11" customWidth="1"/>
    <col min="2825" max="3072" width="8.88671875" style="11"/>
    <col min="3073" max="3073" width="11.109375" style="11" customWidth="1"/>
    <col min="3074" max="3074" width="28" style="11" customWidth="1"/>
    <col min="3075" max="3075" width="4.5546875" style="11" bestFit="1" customWidth="1"/>
    <col min="3076" max="3076" width="6.44140625" style="11" customWidth="1"/>
    <col min="3077" max="3077" width="9.33203125" style="11" bestFit="1" customWidth="1"/>
    <col min="3078" max="3078" width="7.33203125" style="11" bestFit="1" customWidth="1"/>
    <col min="3079" max="3079" width="6.88671875" style="11" bestFit="1" customWidth="1"/>
    <col min="3080" max="3080" width="18.5546875" style="11" customWidth="1"/>
    <col min="3081" max="3328" width="8.88671875" style="11"/>
    <col min="3329" max="3329" width="11.109375" style="11" customWidth="1"/>
    <col min="3330" max="3330" width="28" style="11" customWidth="1"/>
    <col min="3331" max="3331" width="4.5546875" style="11" bestFit="1" customWidth="1"/>
    <col min="3332" max="3332" width="6.44140625" style="11" customWidth="1"/>
    <col min="3333" max="3333" width="9.33203125" style="11" bestFit="1" customWidth="1"/>
    <col min="3334" max="3334" width="7.33203125" style="11" bestFit="1" customWidth="1"/>
    <col min="3335" max="3335" width="6.88671875" style="11" bestFit="1" customWidth="1"/>
    <col min="3336" max="3336" width="18.5546875" style="11" customWidth="1"/>
    <col min="3337" max="3584" width="8.88671875" style="11"/>
    <col min="3585" max="3585" width="11.109375" style="11" customWidth="1"/>
    <col min="3586" max="3586" width="28" style="11" customWidth="1"/>
    <col min="3587" max="3587" width="4.5546875" style="11" bestFit="1" customWidth="1"/>
    <col min="3588" max="3588" width="6.44140625" style="11" customWidth="1"/>
    <col min="3589" max="3589" width="9.33203125" style="11" bestFit="1" customWidth="1"/>
    <col min="3590" max="3590" width="7.33203125" style="11" bestFit="1" customWidth="1"/>
    <col min="3591" max="3591" width="6.88671875" style="11" bestFit="1" customWidth="1"/>
    <col min="3592" max="3592" width="18.5546875" style="11" customWidth="1"/>
    <col min="3593" max="3840" width="8.88671875" style="11"/>
    <col min="3841" max="3841" width="11.109375" style="11" customWidth="1"/>
    <col min="3842" max="3842" width="28" style="11" customWidth="1"/>
    <col min="3843" max="3843" width="4.5546875" style="11" bestFit="1" customWidth="1"/>
    <col min="3844" max="3844" width="6.44140625" style="11" customWidth="1"/>
    <col min="3845" max="3845" width="9.33203125" style="11" bestFit="1" customWidth="1"/>
    <col min="3846" max="3846" width="7.33203125" style="11" bestFit="1" customWidth="1"/>
    <col min="3847" max="3847" width="6.88671875" style="11" bestFit="1" customWidth="1"/>
    <col min="3848" max="3848" width="18.5546875" style="11" customWidth="1"/>
    <col min="3849" max="4096" width="8.88671875" style="11"/>
    <col min="4097" max="4097" width="11.109375" style="11" customWidth="1"/>
    <col min="4098" max="4098" width="28" style="11" customWidth="1"/>
    <col min="4099" max="4099" width="4.5546875" style="11" bestFit="1" customWidth="1"/>
    <col min="4100" max="4100" width="6.44140625" style="11" customWidth="1"/>
    <col min="4101" max="4101" width="9.33203125" style="11" bestFit="1" customWidth="1"/>
    <col min="4102" max="4102" width="7.33203125" style="11" bestFit="1" customWidth="1"/>
    <col min="4103" max="4103" width="6.88671875" style="11" bestFit="1" customWidth="1"/>
    <col min="4104" max="4104" width="18.5546875" style="11" customWidth="1"/>
    <col min="4105" max="4352" width="8.88671875" style="11"/>
    <col min="4353" max="4353" width="11.109375" style="11" customWidth="1"/>
    <col min="4354" max="4354" width="28" style="11" customWidth="1"/>
    <col min="4355" max="4355" width="4.5546875" style="11" bestFit="1" customWidth="1"/>
    <col min="4356" max="4356" width="6.44140625" style="11" customWidth="1"/>
    <col min="4357" max="4357" width="9.33203125" style="11" bestFit="1" customWidth="1"/>
    <col min="4358" max="4358" width="7.33203125" style="11" bestFit="1" customWidth="1"/>
    <col min="4359" max="4359" width="6.88671875" style="11" bestFit="1" customWidth="1"/>
    <col min="4360" max="4360" width="18.5546875" style="11" customWidth="1"/>
    <col min="4361" max="4608" width="8.88671875" style="11"/>
    <col min="4609" max="4609" width="11.109375" style="11" customWidth="1"/>
    <col min="4610" max="4610" width="28" style="11" customWidth="1"/>
    <col min="4611" max="4611" width="4.5546875" style="11" bestFit="1" customWidth="1"/>
    <col min="4612" max="4612" width="6.44140625" style="11" customWidth="1"/>
    <col min="4613" max="4613" width="9.33203125" style="11" bestFit="1" customWidth="1"/>
    <col min="4614" max="4614" width="7.33203125" style="11" bestFit="1" customWidth="1"/>
    <col min="4615" max="4615" width="6.88671875" style="11" bestFit="1" customWidth="1"/>
    <col min="4616" max="4616" width="18.5546875" style="11" customWidth="1"/>
    <col min="4617" max="4864" width="8.88671875" style="11"/>
    <col min="4865" max="4865" width="11.109375" style="11" customWidth="1"/>
    <col min="4866" max="4866" width="28" style="11" customWidth="1"/>
    <col min="4867" max="4867" width="4.5546875" style="11" bestFit="1" customWidth="1"/>
    <col min="4868" max="4868" width="6.44140625" style="11" customWidth="1"/>
    <col min="4869" max="4869" width="9.33203125" style="11" bestFit="1" customWidth="1"/>
    <col min="4870" max="4870" width="7.33203125" style="11" bestFit="1" customWidth="1"/>
    <col min="4871" max="4871" width="6.88671875" style="11" bestFit="1" customWidth="1"/>
    <col min="4872" max="4872" width="18.5546875" style="11" customWidth="1"/>
    <col min="4873" max="5120" width="8.88671875" style="11"/>
    <col min="5121" max="5121" width="11.109375" style="11" customWidth="1"/>
    <col min="5122" max="5122" width="28" style="11" customWidth="1"/>
    <col min="5123" max="5123" width="4.5546875" style="11" bestFit="1" customWidth="1"/>
    <col min="5124" max="5124" width="6.44140625" style="11" customWidth="1"/>
    <col min="5125" max="5125" width="9.33203125" style="11" bestFit="1" customWidth="1"/>
    <col min="5126" max="5126" width="7.33203125" style="11" bestFit="1" customWidth="1"/>
    <col min="5127" max="5127" width="6.88671875" style="11" bestFit="1" customWidth="1"/>
    <col min="5128" max="5128" width="18.5546875" style="11" customWidth="1"/>
    <col min="5129" max="5376" width="8.88671875" style="11"/>
    <col min="5377" max="5377" width="11.109375" style="11" customWidth="1"/>
    <col min="5378" max="5378" width="28" style="11" customWidth="1"/>
    <col min="5379" max="5379" width="4.5546875" style="11" bestFit="1" customWidth="1"/>
    <col min="5380" max="5380" width="6.44140625" style="11" customWidth="1"/>
    <col min="5381" max="5381" width="9.33203125" style="11" bestFit="1" customWidth="1"/>
    <col min="5382" max="5382" width="7.33203125" style="11" bestFit="1" customWidth="1"/>
    <col min="5383" max="5383" width="6.88671875" style="11" bestFit="1" customWidth="1"/>
    <col min="5384" max="5384" width="18.5546875" style="11" customWidth="1"/>
    <col min="5385" max="5632" width="8.88671875" style="11"/>
    <col min="5633" max="5633" width="11.109375" style="11" customWidth="1"/>
    <col min="5634" max="5634" width="28" style="11" customWidth="1"/>
    <col min="5635" max="5635" width="4.5546875" style="11" bestFit="1" customWidth="1"/>
    <col min="5636" max="5636" width="6.44140625" style="11" customWidth="1"/>
    <col min="5637" max="5637" width="9.33203125" style="11" bestFit="1" customWidth="1"/>
    <col min="5638" max="5638" width="7.33203125" style="11" bestFit="1" customWidth="1"/>
    <col min="5639" max="5639" width="6.88671875" style="11" bestFit="1" customWidth="1"/>
    <col min="5640" max="5640" width="18.5546875" style="11" customWidth="1"/>
    <col min="5641" max="5888" width="8.88671875" style="11"/>
    <col min="5889" max="5889" width="11.109375" style="11" customWidth="1"/>
    <col min="5890" max="5890" width="28" style="11" customWidth="1"/>
    <col min="5891" max="5891" width="4.5546875" style="11" bestFit="1" customWidth="1"/>
    <col min="5892" max="5892" width="6.44140625" style="11" customWidth="1"/>
    <col min="5893" max="5893" width="9.33203125" style="11" bestFit="1" customWidth="1"/>
    <col min="5894" max="5894" width="7.33203125" style="11" bestFit="1" customWidth="1"/>
    <col min="5895" max="5895" width="6.88671875" style="11" bestFit="1" customWidth="1"/>
    <col min="5896" max="5896" width="18.5546875" style="11" customWidth="1"/>
    <col min="5897" max="6144" width="8.88671875" style="11"/>
    <col min="6145" max="6145" width="11.109375" style="11" customWidth="1"/>
    <col min="6146" max="6146" width="28" style="11" customWidth="1"/>
    <col min="6147" max="6147" width="4.5546875" style="11" bestFit="1" customWidth="1"/>
    <col min="6148" max="6148" width="6.44140625" style="11" customWidth="1"/>
    <col min="6149" max="6149" width="9.33203125" style="11" bestFit="1" customWidth="1"/>
    <col min="6150" max="6150" width="7.33203125" style="11" bestFit="1" customWidth="1"/>
    <col min="6151" max="6151" width="6.88671875" style="11" bestFit="1" customWidth="1"/>
    <col min="6152" max="6152" width="18.5546875" style="11" customWidth="1"/>
    <col min="6153" max="6400" width="8.88671875" style="11"/>
    <col min="6401" max="6401" width="11.109375" style="11" customWidth="1"/>
    <col min="6402" max="6402" width="28" style="11" customWidth="1"/>
    <col min="6403" max="6403" width="4.5546875" style="11" bestFit="1" customWidth="1"/>
    <col min="6404" max="6404" width="6.44140625" style="11" customWidth="1"/>
    <col min="6405" max="6405" width="9.33203125" style="11" bestFit="1" customWidth="1"/>
    <col min="6406" max="6406" width="7.33203125" style="11" bestFit="1" customWidth="1"/>
    <col min="6407" max="6407" width="6.88671875" style="11" bestFit="1" customWidth="1"/>
    <col min="6408" max="6408" width="18.5546875" style="11" customWidth="1"/>
    <col min="6409" max="6656" width="8.88671875" style="11"/>
    <col min="6657" max="6657" width="11.109375" style="11" customWidth="1"/>
    <col min="6658" max="6658" width="28" style="11" customWidth="1"/>
    <col min="6659" max="6659" width="4.5546875" style="11" bestFit="1" customWidth="1"/>
    <col min="6660" max="6660" width="6.44140625" style="11" customWidth="1"/>
    <col min="6661" max="6661" width="9.33203125" style="11" bestFit="1" customWidth="1"/>
    <col min="6662" max="6662" width="7.33203125" style="11" bestFit="1" customWidth="1"/>
    <col min="6663" max="6663" width="6.88671875" style="11" bestFit="1" customWidth="1"/>
    <col min="6664" max="6664" width="18.5546875" style="11" customWidth="1"/>
    <col min="6665" max="6912" width="8.88671875" style="11"/>
    <col min="6913" max="6913" width="11.109375" style="11" customWidth="1"/>
    <col min="6914" max="6914" width="28" style="11" customWidth="1"/>
    <col min="6915" max="6915" width="4.5546875" style="11" bestFit="1" customWidth="1"/>
    <col min="6916" max="6916" width="6.44140625" style="11" customWidth="1"/>
    <col min="6917" max="6917" width="9.33203125" style="11" bestFit="1" customWidth="1"/>
    <col min="6918" max="6918" width="7.33203125" style="11" bestFit="1" customWidth="1"/>
    <col min="6919" max="6919" width="6.88671875" style="11" bestFit="1" customWidth="1"/>
    <col min="6920" max="6920" width="18.5546875" style="11" customWidth="1"/>
    <col min="6921" max="7168" width="8.88671875" style="11"/>
    <col min="7169" max="7169" width="11.109375" style="11" customWidth="1"/>
    <col min="7170" max="7170" width="28" style="11" customWidth="1"/>
    <col min="7171" max="7171" width="4.5546875" style="11" bestFit="1" customWidth="1"/>
    <col min="7172" max="7172" width="6.44140625" style="11" customWidth="1"/>
    <col min="7173" max="7173" width="9.33203125" style="11" bestFit="1" customWidth="1"/>
    <col min="7174" max="7174" width="7.33203125" style="11" bestFit="1" customWidth="1"/>
    <col min="7175" max="7175" width="6.88671875" style="11" bestFit="1" customWidth="1"/>
    <col min="7176" max="7176" width="18.5546875" style="11" customWidth="1"/>
    <col min="7177" max="7424" width="8.88671875" style="11"/>
    <col min="7425" max="7425" width="11.109375" style="11" customWidth="1"/>
    <col min="7426" max="7426" width="28" style="11" customWidth="1"/>
    <col min="7427" max="7427" width="4.5546875" style="11" bestFit="1" customWidth="1"/>
    <col min="7428" max="7428" width="6.44140625" style="11" customWidth="1"/>
    <col min="7429" max="7429" width="9.33203125" style="11" bestFit="1" customWidth="1"/>
    <col min="7430" max="7430" width="7.33203125" style="11" bestFit="1" customWidth="1"/>
    <col min="7431" max="7431" width="6.88671875" style="11" bestFit="1" customWidth="1"/>
    <col min="7432" max="7432" width="18.5546875" style="11" customWidth="1"/>
    <col min="7433" max="7680" width="8.88671875" style="11"/>
    <col min="7681" max="7681" width="11.109375" style="11" customWidth="1"/>
    <col min="7682" max="7682" width="28" style="11" customWidth="1"/>
    <col min="7683" max="7683" width="4.5546875" style="11" bestFit="1" customWidth="1"/>
    <col min="7684" max="7684" width="6.44140625" style="11" customWidth="1"/>
    <col min="7685" max="7685" width="9.33203125" style="11" bestFit="1" customWidth="1"/>
    <col min="7686" max="7686" width="7.33203125" style="11" bestFit="1" customWidth="1"/>
    <col min="7687" max="7687" width="6.88671875" style="11" bestFit="1" customWidth="1"/>
    <col min="7688" max="7688" width="18.5546875" style="11" customWidth="1"/>
    <col min="7689" max="7936" width="8.88671875" style="11"/>
    <col min="7937" max="7937" width="11.109375" style="11" customWidth="1"/>
    <col min="7938" max="7938" width="28" style="11" customWidth="1"/>
    <col min="7939" max="7939" width="4.5546875" style="11" bestFit="1" customWidth="1"/>
    <col min="7940" max="7940" width="6.44140625" style="11" customWidth="1"/>
    <col min="7941" max="7941" width="9.33203125" style="11" bestFit="1" customWidth="1"/>
    <col min="7942" max="7942" width="7.33203125" style="11" bestFit="1" customWidth="1"/>
    <col min="7943" max="7943" width="6.88671875" style="11" bestFit="1" customWidth="1"/>
    <col min="7944" max="7944" width="18.5546875" style="11" customWidth="1"/>
    <col min="7945" max="8192" width="8.88671875" style="11"/>
    <col min="8193" max="8193" width="11.109375" style="11" customWidth="1"/>
    <col min="8194" max="8194" width="28" style="11" customWidth="1"/>
    <col min="8195" max="8195" width="4.5546875" style="11" bestFit="1" customWidth="1"/>
    <col min="8196" max="8196" width="6.44140625" style="11" customWidth="1"/>
    <col min="8197" max="8197" width="9.33203125" style="11" bestFit="1" customWidth="1"/>
    <col min="8198" max="8198" width="7.33203125" style="11" bestFit="1" customWidth="1"/>
    <col min="8199" max="8199" width="6.88671875" style="11" bestFit="1" customWidth="1"/>
    <col min="8200" max="8200" width="18.5546875" style="11" customWidth="1"/>
    <col min="8201" max="8448" width="8.88671875" style="11"/>
    <col min="8449" max="8449" width="11.109375" style="11" customWidth="1"/>
    <col min="8450" max="8450" width="28" style="11" customWidth="1"/>
    <col min="8451" max="8451" width="4.5546875" style="11" bestFit="1" customWidth="1"/>
    <col min="8452" max="8452" width="6.44140625" style="11" customWidth="1"/>
    <col min="8453" max="8453" width="9.33203125" style="11" bestFit="1" customWidth="1"/>
    <col min="8454" max="8454" width="7.33203125" style="11" bestFit="1" customWidth="1"/>
    <col min="8455" max="8455" width="6.88671875" style="11" bestFit="1" customWidth="1"/>
    <col min="8456" max="8456" width="18.5546875" style="11" customWidth="1"/>
    <col min="8457" max="8704" width="8.88671875" style="11"/>
    <col min="8705" max="8705" width="11.109375" style="11" customWidth="1"/>
    <col min="8706" max="8706" width="28" style="11" customWidth="1"/>
    <col min="8707" max="8707" width="4.5546875" style="11" bestFit="1" customWidth="1"/>
    <col min="8708" max="8708" width="6.44140625" style="11" customWidth="1"/>
    <col min="8709" max="8709" width="9.33203125" style="11" bestFit="1" customWidth="1"/>
    <col min="8710" max="8710" width="7.33203125" style="11" bestFit="1" customWidth="1"/>
    <col min="8711" max="8711" width="6.88671875" style="11" bestFit="1" customWidth="1"/>
    <col min="8712" max="8712" width="18.5546875" style="11" customWidth="1"/>
    <col min="8713" max="8960" width="8.88671875" style="11"/>
    <col min="8961" max="8961" width="11.109375" style="11" customWidth="1"/>
    <col min="8962" max="8962" width="28" style="11" customWidth="1"/>
    <col min="8963" max="8963" width="4.5546875" style="11" bestFit="1" customWidth="1"/>
    <col min="8964" max="8964" width="6.44140625" style="11" customWidth="1"/>
    <col min="8965" max="8965" width="9.33203125" style="11" bestFit="1" customWidth="1"/>
    <col min="8966" max="8966" width="7.33203125" style="11" bestFit="1" customWidth="1"/>
    <col min="8967" max="8967" width="6.88671875" style="11" bestFit="1" customWidth="1"/>
    <col min="8968" max="8968" width="18.5546875" style="11" customWidth="1"/>
    <col min="8969" max="9216" width="8.88671875" style="11"/>
    <col min="9217" max="9217" width="11.109375" style="11" customWidth="1"/>
    <col min="9218" max="9218" width="28" style="11" customWidth="1"/>
    <col min="9219" max="9219" width="4.5546875" style="11" bestFit="1" customWidth="1"/>
    <col min="9220" max="9220" width="6.44140625" style="11" customWidth="1"/>
    <col min="9221" max="9221" width="9.33203125" style="11" bestFit="1" customWidth="1"/>
    <col min="9222" max="9222" width="7.33203125" style="11" bestFit="1" customWidth="1"/>
    <col min="9223" max="9223" width="6.88671875" style="11" bestFit="1" customWidth="1"/>
    <col min="9224" max="9224" width="18.5546875" style="11" customWidth="1"/>
    <col min="9225" max="9472" width="8.88671875" style="11"/>
    <col min="9473" max="9473" width="11.109375" style="11" customWidth="1"/>
    <col min="9474" max="9474" width="28" style="11" customWidth="1"/>
    <col min="9475" max="9475" width="4.5546875" style="11" bestFit="1" customWidth="1"/>
    <col min="9476" max="9476" width="6.44140625" style="11" customWidth="1"/>
    <col min="9477" max="9477" width="9.33203125" style="11" bestFit="1" customWidth="1"/>
    <col min="9478" max="9478" width="7.33203125" style="11" bestFit="1" customWidth="1"/>
    <col min="9479" max="9479" width="6.88671875" style="11" bestFit="1" customWidth="1"/>
    <col min="9480" max="9480" width="18.5546875" style="11" customWidth="1"/>
    <col min="9481" max="9728" width="8.88671875" style="11"/>
    <col min="9729" max="9729" width="11.109375" style="11" customWidth="1"/>
    <col min="9730" max="9730" width="28" style="11" customWidth="1"/>
    <col min="9731" max="9731" width="4.5546875" style="11" bestFit="1" customWidth="1"/>
    <col min="9732" max="9732" width="6.44140625" style="11" customWidth="1"/>
    <col min="9733" max="9733" width="9.33203125" style="11" bestFit="1" customWidth="1"/>
    <col min="9734" max="9734" width="7.33203125" style="11" bestFit="1" customWidth="1"/>
    <col min="9735" max="9735" width="6.88671875" style="11" bestFit="1" customWidth="1"/>
    <col min="9736" max="9736" width="18.5546875" style="11" customWidth="1"/>
    <col min="9737" max="9984" width="8.88671875" style="11"/>
    <col min="9985" max="9985" width="11.109375" style="11" customWidth="1"/>
    <col min="9986" max="9986" width="28" style="11" customWidth="1"/>
    <col min="9987" max="9987" width="4.5546875" style="11" bestFit="1" customWidth="1"/>
    <col min="9988" max="9988" width="6.44140625" style="11" customWidth="1"/>
    <col min="9989" max="9989" width="9.33203125" style="11" bestFit="1" customWidth="1"/>
    <col min="9990" max="9990" width="7.33203125" style="11" bestFit="1" customWidth="1"/>
    <col min="9991" max="9991" width="6.88671875" style="11" bestFit="1" customWidth="1"/>
    <col min="9992" max="9992" width="18.5546875" style="11" customWidth="1"/>
    <col min="9993" max="10240" width="8.88671875" style="11"/>
    <col min="10241" max="10241" width="11.109375" style="11" customWidth="1"/>
    <col min="10242" max="10242" width="28" style="11" customWidth="1"/>
    <col min="10243" max="10243" width="4.5546875" style="11" bestFit="1" customWidth="1"/>
    <col min="10244" max="10244" width="6.44140625" style="11" customWidth="1"/>
    <col min="10245" max="10245" width="9.33203125" style="11" bestFit="1" customWidth="1"/>
    <col min="10246" max="10246" width="7.33203125" style="11" bestFit="1" customWidth="1"/>
    <col min="10247" max="10247" width="6.88671875" style="11" bestFit="1" customWidth="1"/>
    <col min="10248" max="10248" width="18.5546875" style="11" customWidth="1"/>
    <col min="10249" max="10496" width="8.88671875" style="11"/>
    <col min="10497" max="10497" width="11.109375" style="11" customWidth="1"/>
    <col min="10498" max="10498" width="28" style="11" customWidth="1"/>
    <col min="10499" max="10499" width="4.5546875" style="11" bestFit="1" customWidth="1"/>
    <col min="10500" max="10500" width="6.44140625" style="11" customWidth="1"/>
    <col min="10501" max="10501" width="9.33203125" style="11" bestFit="1" customWidth="1"/>
    <col min="10502" max="10502" width="7.33203125" style="11" bestFit="1" customWidth="1"/>
    <col min="10503" max="10503" width="6.88671875" style="11" bestFit="1" customWidth="1"/>
    <col min="10504" max="10504" width="18.5546875" style="11" customWidth="1"/>
    <col min="10505" max="10752" width="8.88671875" style="11"/>
    <col min="10753" max="10753" width="11.109375" style="11" customWidth="1"/>
    <col min="10754" max="10754" width="28" style="11" customWidth="1"/>
    <col min="10755" max="10755" width="4.5546875" style="11" bestFit="1" customWidth="1"/>
    <col min="10756" max="10756" width="6.44140625" style="11" customWidth="1"/>
    <col min="10757" max="10757" width="9.33203125" style="11" bestFit="1" customWidth="1"/>
    <col min="10758" max="10758" width="7.33203125" style="11" bestFit="1" customWidth="1"/>
    <col min="10759" max="10759" width="6.88671875" style="11" bestFit="1" customWidth="1"/>
    <col min="10760" max="10760" width="18.5546875" style="11" customWidth="1"/>
    <col min="10761" max="11008" width="8.88671875" style="11"/>
    <col min="11009" max="11009" width="11.109375" style="11" customWidth="1"/>
    <col min="11010" max="11010" width="28" style="11" customWidth="1"/>
    <col min="11011" max="11011" width="4.5546875" style="11" bestFit="1" customWidth="1"/>
    <col min="11012" max="11012" width="6.44140625" style="11" customWidth="1"/>
    <col min="11013" max="11013" width="9.33203125" style="11" bestFit="1" customWidth="1"/>
    <col min="11014" max="11014" width="7.33203125" style="11" bestFit="1" customWidth="1"/>
    <col min="11015" max="11015" width="6.88671875" style="11" bestFit="1" customWidth="1"/>
    <col min="11016" max="11016" width="18.5546875" style="11" customWidth="1"/>
    <col min="11017" max="11264" width="8.88671875" style="11"/>
    <col min="11265" max="11265" width="11.109375" style="11" customWidth="1"/>
    <col min="11266" max="11266" width="28" style="11" customWidth="1"/>
    <col min="11267" max="11267" width="4.5546875" style="11" bestFit="1" customWidth="1"/>
    <col min="11268" max="11268" width="6.44140625" style="11" customWidth="1"/>
    <col min="11269" max="11269" width="9.33203125" style="11" bestFit="1" customWidth="1"/>
    <col min="11270" max="11270" width="7.33203125" style="11" bestFit="1" customWidth="1"/>
    <col min="11271" max="11271" width="6.88671875" style="11" bestFit="1" customWidth="1"/>
    <col min="11272" max="11272" width="18.5546875" style="11" customWidth="1"/>
    <col min="11273" max="11520" width="8.88671875" style="11"/>
    <col min="11521" max="11521" width="11.109375" style="11" customWidth="1"/>
    <col min="11522" max="11522" width="28" style="11" customWidth="1"/>
    <col min="11523" max="11523" width="4.5546875" style="11" bestFit="1" customWidth="1"/>
    <col min="11524" max="11524" width="6.44140625" style="11" customWidth="1"/>
    <col min="11525" max="11525" width="9.33203125" style="11" bestFit="1" customWidth="1"/>
    <col min="11526" max="11526" width="7.33203125" style="11" bestFit="1" customWidth="1"/>
    <col min="11527" max="11527" width="6.88671875" style="11" bestFit="1" customWidth="1"/>
    <col min="11528" max="11528" width="18.5546875" style="11" customWidth="1"/>
    <col min="11529" max="11776" width="8.88671875" style="11"/>
    <col min="11777" max="11777" width="11.109375" style="11" customWidth="1"/>
    <col min="11778" max="11778" width="28" style="11" customWidth="1"/>
    <col min="11779" max="11779" width="4.5546875" style="11" bestFit="1" customWidth="1"/>
    <col min="11780" max="11780" width="6.44140625" style="11" customWidth="1"/>
    <col min="11781" max="11781" width="9.33203125" style="11" bestFit="1" customWidth="1"/>
    <col min="11782" max="11782" width="7.33203125" style="11" bestFit="1" customWidth="1"/>
    <col min="11783" max="11783" width="6.88671875" style="11" bestFit="1" customWidth="1"/>
    <col min="11784" max="11784" width="18.5546875" style="11" customWidth="1"/>
    <col min="11785" max="12032" width="8.88671875" style="11"/>
    <col min="12033" max="12033" width="11.109375" style="11" customWidth="1"/>
    <col min="12034" max="12034" width="28" style="11" customWidth="1"/>
    <col min="12035" max="12035" width="4.5546875" style="11" bestFit="1" customWidth="1"/>
    <col min="12036" max="12036" width="6.44140625" style="11" customWidth="1"/>
    <col min="12037" max="12037" width="9.33203125" style="11" bestFit="1" customWidth="1"/>
    <col min="12038" max="12038" width="7.33203125" style="11" bestFit="1" customWidth="1"/>
    <col min="12039" max="12039" width="6.88671875" style="11" bestFit="1" customWidth="1"/>
    <col min="12040" max="12040" width="18.5546875" style="11" customWidth="1"/>
    <col min="12041" max="12288" width="8.88671875" style="11"/>
    <col min="12289" max="12289" width="11.109375" style="11" customWidth="1"/>
    <col min="12290" max="12290" width="28" style="11" customWidth="1"/>
    <col min="12291" max="12291" width="4.5546875" style="11" bestFit="1" customWidth="1"/>
    <col min="12292" max="12292" width="6.44140625" style="11" customWidth="1"/>
    <col min="12293" max="12293" width="9.33203125" style="11" bestFit="1" customWidth="1"/>
    <col min="12294" max="12294" width="7.33203125" style="11" bestFit="1" customWidth="1"/>
    <col min="12295" max="12295" width="6.88671875" style="11" bestFit="1" customWidth="1"/>
    <col min="12296" max="12296" width="18.5546875" style="11" customWidth="1"/>
    <col min="12297" max="12544" width="8.88671875" style="11"/>
    <col min="12545" max="12545" width="11.109375" style="11" customWidth="1"/>
    <col min="12546" max="12546" width="28" style="11" customWidth="1"/>
    <col min="12547" max="12547" width="4.5546875" style="11" bestFit="1" customWidth="1"/>
    <col min="12548" max="12548" width="6.44140625" style="11" customWidth="1"/>
    <col min="12549" max="12549" width="9.33203125" style="11" bestFit="1" customWidth="1"/>
    <col min="12550" max="12550" width="7.33203125" style="11" bestFit="1" customWidth="1"/>
    <col min="12551" max="12551" width="6.88671875" style="11" bestFit="1" customWidth="1"/>
    <col min="12552" max="12552" width="18.5546875" style="11" customWidth="1"/>
    <col min="12553" max="12800" width="8.88671875" style="11"/>
    <col min="12801" max="12801" width="11.109375" style="11" customWidth="1"/>
    <col min="12802" max="12802" width="28" style="11" customWidth="1"/>
    <col min="12803" max="12803" width="4.5546875" style="11" bestFit="1" customWidth="1"/>
    <col min="12804" max="12804" width="6.44140625" style="11" customWidth="1"/>
    <col min="12805" max="12805" width="9.33203125" style="11" bestFit="1" customWidth="1"/>
    <col min="12806" max="12806" width="7.33203125" style="11" bestFit="1" customWidth="1"/>
    <col min="12807" max="12807" width="6.88671875" style="11" bestFit="1" customWidth="1"/>
    <col min="12808" max="12808" width="18.5546875" style="11" customWidth="1"/>
    <col min="12809" max="13056" width="8.88671875" style="11"/>
    <col min="13057" max="13057" width="11.109375" style="11" customWidth="1"/>
    <col min="13058" max="13058" width="28" style="11" customWidth="1"/>
    <col min="13059" max="13059" width="4.5546875" style="11" bestFit="1" customWidth="1"/>
    <col min="13060" max="13060" width="6.44140625" style="11" customWidth="1"/>
    <col min="13061" max="13061" width="9.33203125" style="11" bestFit="1" customWidth="1"/>
    <col min="13062" max="13062" width="7.33203125" style="11" bestFit="1" customWidth="1"/>
    <col min="13063" max="13063" width="6.88671875" style="11" bestFit="1" customWidth="1"/>
    <col min="13064" max="13064" width="18.5546875" style="11" customWidth="1"/>
    <col min="13065" max="13312" width="8.88671875" style="11"/>
    <col min="13313" max="13313" width="11.109375" style="11" customWidth="1"/>
    <col min="13314" max="13314" width="28" style="11" customWidth="1"/>
    <col min="13315" max="13315" width="4.5546875" style="11" bestFit="1" customWidth="1"/>
    <col min="13316" max="13316" width="6.44140625" style="11" customWidth="1"/>
    <col min="13317" max="13317" width="9.33203125" style="11" bestFit="1" customWidth="1"/>
    <col min="13318" max="13318" width="7.33203125" style="11" bestFit="1" customWidth="1"/>
    <col min="13319" max="13319" width="6.88671875" style="11" bestFit="1" customWidth="1"/>
    <col min="13320" max="13320" width="18.5546875" style="11" customWidth="1"/>
    <col min="13321" max="13568" width="8.88671875" style="11"/>
    <col min="13569" max="13569" width="11.109375" style="11" customWidth="1"/>
    <col min="13570" max="13570" width="28" style="11" customWidth="1"/>
    <col min="13571" max="13571" width="4.5546875" style="11" bestFit="1" customWidth="1"/>
    <col min="13572" max="13572" width="6.44140625" style="11" customWidth="1"/>
    <col min="13573" max="13573" width="9.33203125" style="11" bestFit="1" customWidth="1"/>
    <col min="13574" max="13574" width="7.33203125" style="11" bestFit="1" customWidth="1"/>
    <col min="13575" max="13575" width="6.88671875" style="11" bestFit="1" customWidth="1"/>
    <col min="13576" max="13576" width="18.5546875" style="11" customWidth="1"/>
    <col min="13577" max="13824" width="8.88671875" style="11"/>
    <col min="13825" max="13825" width="11.109375" style="11" customWidth="1"/>
    <col min="13826" max="13826" width="28" style="11" customWidth="1"/>
    <col min="13827" max="13827" width="4.5546875" style="11" bestFit="1" customWidth="1"/>
    <col min="13828" max="13828" width="6.44140625" style="11" customWidth="1"/>
    <col min="13829" max="13829" width="9.33203125" style="11" bestFit="1" customWidth="1"/>
    <col min="13830" max="13830" width="7.33203125" style="11" bestFit="1" customWidth="1"/>
    <col min="13831" max="13831" width="6.88671875" style="11" bestFit="1" customWidth="1"/>
    <col min="13832" max="13832" width="18.5546875" style="11" customWidth="1"/>
    <col min="13833" max="14080" width="8.88671875" style="11"/>
    <col min="14081" max="14081" width="11.109375" style="11" customWidth="1"/>
    <col min="14082" max="14082" width="28" style="11" customWidth="1"/>
    <col min="14083" max="14083" width="4.5546875" style="11" bestFit="1" customWidth="1"/>
    <col min="14084" max="14084" width="6.44140625" style="11" customWidth="1"/>
    <col min="14085" max="14085" width="9.33203125" style="11" bestFit="1" customWidth="1"/>
    <col min="14086" max="14086" width="7.33203125" style="11" bestFit="1" customWidth="1"/>
    <col min="14087" max="14087" width="6.88671875" style="11" bestFit="1" customWidth="1"/>
    <col min="14088" max="14088" width="18.5546875" style="11" customWidth="1"/>
    <col min="14089" max="14336" width="8.88671875" style="11"/>
    <col min="14337" max="14337" width="11.109375" style="11" customWidth="1"/>
    <col min="14338" max="14338" width="28" style="11" customWidth="1"/>
    <col min="14339" max="14339" width="4.5546875" style="11" bestFit="1" customWidth="1"/>
    <col min="14340" max="14340" width="6.44140625" style="11" customWidth="1"/>
    <col min="14341" max="14341" width="9.33203125" style="11" bestFit="1" customWidth="1"/>
    <col min="14342" max="14342" width="7.33203125" style="11" bestFit="1" customWidth="1"/>
    <col min="14343" max="14343" width="6.88671875" style="11" bestFit="1" customWidth="1"/>
    <col min="14344" max="14344" width="18.5546875" style="11" customWidth="1"/>
    <col min="14345" max="14592" width="8.88671875" style="11"/>
    <col min="14593" max="14593" width="11.109375" style="11" customWidth="1"/>
    <col min="14594" max="14594" width="28" style="11" customWidth="1"/>
    <col min="14595" max="14595" width="4.5546875" style="11" bestFit="1" customWidth="1"/>
    <col min="14596" max="14596" width="6.44140625" style="11" customWidth="1"/>
    <col min="14597" max="14597" width="9.33203125" style="11" bestFit="1" customWidth="1"/>
    <col min="14598" max="14598" width="7.33203125" style="11" bestFit="1" customWidth="1"/>
    <col min="14599" max="14599" width="6.88671875" style="11" bestFit="1" customWidth="1"/>
    <col min="14600" max="14600" width="18.5546875" style="11" customWidth="1"/>
    <col min="14601" max="14848" width="8.88671875" style="11"/>
    <col min="14849" max="14849" width="11.109375" style="11" customWidth="1"/>
    <col min="14850" max="14850" width="28" style="11" customWidth="1"/>
    <col min="14851" max="14851" width="4.5546875" style="11" bestFit="1" customWidth="1"/>
    <col min="14852" max="14852" width="6.44140625" style="11" customWidth="1"/>
    <col min="14853" max="14853" width="9.33203125" style="11" bestFit="1" customWidth="1"/>
    <col min="14854" max="14854" width="7.33203125" style="11" bestFit="1" customWidth="1"/>
    <col min="14855" max="14855" width="6.88671875" style="11" bestFit="1" customWidth="1"/>
    <col min="14856" max="14856" width="18.5546875" style="11" customWidth="1"/>
    <col min="14857" max="15104" width="8.88671875" style="11"/>
    <col min="15105" max="15105" width="11.109375" style="11" customWidth="1"/>
    <col min="15106" max="15106" width="28" style="11" customWidth="1"/>
    <col min="15107" max="15107" width="4.5546875" style="11" bestFit="1" customWidth="1"/>
    <col min="15108" max="15108" width="6.44140625" style="11" customWidth="1"/>
    <col min="15109" max="15109" width="9.33203125" style="11" bestFit="1" customWidth="1"/>
    <col min="15110" max="15110" width="7.33203125" style="11" bestFit="1" customWidth="1"/>
    <col min="15111" max="15111" width="6.88671875" style="11" bestFit="1" customWidth="1"/>
    <col min="15112" max="15112" width="18.5546875" style="11" customWidth="1"/>
    <col min="15113" max="15360" width="8.88671875" style="11"/>
    <col min="15361" max="15361" width="11.109375" style="11" customWidth="1"/>
    <col min="15362" max="15362" width="28" style="11" customWidth="1"/>
    <col min="15363" max="15363" width="4.5546875" style="11" bestFit="1" customWidth="1"/>
    <col min="15364" max="15364" width="6.44140625" style="11" customWidth="1"/>
    <col min="15365" max="15365" width="9.33203125" style="11" bestFit="1" customWidth="1"/>
    <col min="15366" max="15366" width="7.33203125" style="11" bestFit="1" customWidth="1"/>
    <col min="15367" max="15367" width="6.88671875" style="11" bestFit="1" customWidth="1"/>
    <col min="15368" max="15368" width="18.5546875" style="11" customWidth="1"/>
    <col min="15369" max="15616" width="8.88671875" style="11"/>
    <col min="15617" max="15617" width="11.109375" style="11" customWidth="1"/>
    <col min="15618" max="15618" width="28" style="11" customWidth="1"/>
    <col min="15619" max="15619" width="4.5546875" style="11" bestFit="1" customWidth="1"/>
    <col min="15620" max="15620" width="6.44140625" style="11" customWidth="1"/>
    <col min="15621" max="15621" width="9.33203125" style="11" bestFit="1" customWidth="1"/>
    <col min="15622" max="15622" width="7.33203125" style="11" bestFit="1" customWidth="1"/>
    <col min="15623" max="15623" width="6.88671875" style="11" bestFit="1" customWidth="1"/>
    <col min="15624" max="15624" width="18.5546875" style="11" customWidth="1"/>
    <col min="15625" max="15872" width="8.88671875" style="11"/>
    <col min="15873" max="15873" width="11.109375" style="11" customWidth="1"/>
    <col min="15874" max="15874" width="28" style="11" customWidth="1"/>
    <col min="15875" max="15875" width="4.5546875" style="11" bestFit="1" customWidth="1"/>
    <col min="15876" max="15876" width="6.44140625" style="11" customWidth="1"/>
    <col min="15877" max="15877" width="9.33203125" style="11" bestFit="1" customWidth="1"/>
    <col min="15878" max="15878" width="7.33203125" style="11" bestFit="1" customWidth="1"/>
    <col min="15879" max="15879" width="6.88671875" style="11" bestFit="1" customWidth="1"/>
    <col min="15880" max="15880" width="18.5546875" style="11" customWidth="1"/>
    <col min="15881" max="16128" width="8.88671875" style="11"/>
    <col min="16129" max="16129" width="11.109375" style="11" customWidth="1"/>
    <col min="16130" max="16130" width="28" style="11" customWidth="1"/>
    <col min="16131" max="16131" width="4.5546875" style="11" bestFit="1" customWidth="1"/>
    <col min="16132" max="16132" width="6.44140625" style="11" customWidth="1"/>
    <col min="16133" max="16133" width="9.33203125" style="11" bestFit="1" customWidth="1"/>
    <col min="16134" max="16134" width="7.33203125" style="11" bestFit="1" customWidth="1"/>
    <col min="16135" max="16135" width="6.88671875" style="11" bestFit="1" customWidth="1"/>
    <col min="16136" max="16136" width="18.5546875" style="11" customWidth="1"/>
    <col min="16137" max="16384" width="8.88671875" style="11"/>
  </cols>
  <sheetData>
    <row r="1" spans="1:8" ht="18.600000000000001" customHeight="1" x14ac:dyDescent="0.25">
      <c r="A1" s="233" t="str">
        <f>'BOQ Shahdheri'!A1:I1</f>
        <v>EFAP-KPID- CW-14: Repair and Rehabilitation of and Flood Protection Structures, Swat. Swat Irrigation Division-I</v>
      </c>
      <c r="B1" s="233"/>
      <c r="C1" s="233"/>
      <c r="D1" s="233"/>
      <c r="E1" s="233"/>
      <c r="F1" s="233"/>
      <c r="G1" s="233"/>
      <c r="H1" s="233"/>
    </row>
    <row r="2" spans="1:8" ht="22.5" customHeight="1" x14ac:dyDescent="0.25">
      <c r="A2" s="234" t="str">
        <f>'BOQ Shahdheri'!A2:I2</f>
        <v>1. Rehabilitation  of flood protection works along  Locals Khwars at  Villages Shahdheri Hazara and shamozo District Swat.</v>
      </c>
      <c r="B2" s="234"/>
      <c r="C2" s="234"/>
      <c r="D2" s="234"/>
      <c r="E2" s="234"/>
      <c r="F2" s="234"/>
      <c r="G2" s="234"/>
      <c r="H2" s="234"/>
    </row>
    <row r="3" spans="1:8" ht="18" customHeight="1" x14ac:dyDescent="0.25">
      <c r="A3" s="235" t="str">
        <f>'BOQ Shahdheri'!A3:I3</f>
        <v>Bill of Quatities for Proposed Flood Protection Structure at Shahdheri District Swat</v>
      </c>
      <c r="B3" s="235"/>
      <c r="C3" s="235"/>
      <c r="D3" s="235"/>
      <c r="E3" s="235"/>
      <c r="F3" s="235"/>
      <c r="G3" s="235"/>
      <c r="H3" s="235"/>
    </row>
    <row r="4" spans="1:8" x14ac:dyDescent="0.25">
      <c r="A4" s="236" t="s">
        <v>34</v>
      </c>
      <c r="B4" s="237" t="s">
        <v>0</v>
      </c>
      <c r="C4" s="237" t="s">
        <v>7</v>
      </c>
      <c r="D4" s="237" t="s">
        <v>35</v>
      </c>
      <c r="E4" s="237" t="s">
        <v>36</v>
      </c>
      <c r="F4" s="237"/>
      <c r="G4" s="237"/>
      <c r="H4" s="237" t="s">
        <v>9</v>
      </c>
    </row>
    <row r="5" spans="1:8" ht="15" customHeight="1" x14ac:dyDescent="0.25">
      <c r="A5" s="236"/>
      <c r="B5" s="237"/>
      <c r="C5" s="237"/>
      <c r="D5" s="237"/>
      <c r="E5" s="12" t="s">
        <v>37</v>
      </c>
      <c r="F5" s="12" t="s">
        <v>38</v>
      </c>
      <c r="G5" s="12" t="s">
        <v>39</v>
      </c>
      <c r="H5" s="237"/>
    </row>
    <row r="6" spans="1:8" ht="31.95" customHeight="1" x14ac:dyDescent="0.25">
      <c r="A6" s="12" t="s">
        <v>12</v>
      </c>
      <c r="B6" s="218" t="s">
        <v>13</v>
      </c>
      <c r="C6" s="218"/>
      <c r="D6" s="218"/>
      <c r="E6" s="218"/>
      <c r="F6" s="218"/>
      <c r="G6" s="218"/>
      <c r="H6" s="218"/>
    </row>
    <row r="7" spans="1:8" x14ac:dyDescent="0.25">
      <c r="A7" s="13"/>
      <c r="B7" s="13" t="s">
        <v>40</v>
      </c>
      <c r="C7" s="9" t="s">
        <v>14</v>
      </c>
      <c r="D7" s="9">
        <v>1</v>
      </c>
      <c r="E7" s="14">
        <v>0</v>
      </c>
      <c r="F7" s="15">
        <f>'[18]Table Bahrin'!$E$23</f>
        <v>1.5</v>
      </c>
      <c r="G7" s="15">
        <f>'[18]Table Bahrin'!$G$23</f>
        <v>1.8</v>
      </c>
      <c r="H7" s="16">
        <f>G7*F7*E7*D7</f>
        <v>0</v>
      </c>
    </row>
    <row r="8" spans="1:8" x14ac:dyDescent="0.25">
      <c r="A8" s="13"/>
      <c r="B8" s="13" t="s">
        <v>41</v>
      </c>
      <c r="C8" s="9" t="s">
        <v>14</v>
      </c>
      <c r="D8" s="9">
        <v>1</v>
      </c>
      <c r="E8" s="10">
        <f>E7</f>
        <v>0</v>
      </c>
      <c r="F8" s="15">
        <f>'[18]Table Bahrin'!$F$23</f>
        <v>10</v>
      </c>
      <c r="G8" s="17">
        <f>G7</f>
        <v>1.8</v>
      </c>
      <c r="H8" s="16">
        <f>G8*F8*E8*D8</f>
        <v>0</v>
      </c>
    </row>
    <row r="9" spans="1:8" x14ac:dyDescent="0.25">
      <c r="A9" s="13"/>
      <c r="B9" s="13" t="s">
        <v>42</v>
      </c>
      <c r="C9" s="9" t="s">
        <v>14</v>
      </c>
      <c r="D9" s="9">
        <v>3</v>
      </c>
      <c r="E9" s="18">
        <v>0</v>
      </c>
      <c r="F9" s="18">
        <v>15</v>
      </c>
      <c r="G9" s="18">
        <v>2</v>
      </c>
      <c r="H9" s="16">
        <f>G9*F9*E9*D9</f>
        <v>0</v>
      </c>
    </row>
    <row r="10" spans="1:8" x14ac:dyDescent="0.25">
      <c r="A10" s="13"/>
      <c r="B10" s="226" t="s">
        <v>43</v>
      </c>
      <c r="C10" s="226"/>
      <c r="D10" s="226"/>
      <c r="E10" s="226"/>
      <c r="F10" s="226"/>
      <c r="G10" s="226"/>
      <c r="H10" s="19">
        <f>SUM(H7:H9)</f>
        <v>0</v>
      </c>
    </row>
    <row r="11" spans="1:8" ht="24.6" customHeight="1" x14ac:dyDescent="0.25">
      <c r="A11" s="12" t="s">
        <v>16</v>
      </c>
      <c r="B11" s="218" t="s">
        <v>17</v>
      </c>
      <c r="C11" s="218"/>
      <c r="D11" s="218"/>
      <c r="E11" s="218"/>
      <c r="F11" s="218"/>
      <c r="G11" s="218"/>
      <c r="H11" s="218"/>
    </row>
    <row r="12" spans="1:8" x14ac:dyDescent="0.25">
      <c r="A12" s="13"/>
      <c r="B12" s="13" t="s">
        <v>41</v>
      </c>
      <c r="C12" s="9" t="s">
        <v>14</v>
      </c>
      <c r="D12" s="9">
        <v>1</v>
      </c>
      <c r="E12" s="9">
        <f>E7</f>
        <v>0</v>
      </c>
      <c r="F12" s="17">
        <f>F8</f>
        <v>10</v>
      </c>
      <c r="G12" s="17">
        <f>G7</f>
        <v>1.8</v>
      </c>
      <c r="H12" s="16">
        <f>G12*F12*E12*D12</f>
        <v>0</v>
      </c>
    </row>
    <row r="13" spans="1:8" x14ac:dyDescent="0.25">
      <c r="A13" s="13"/>
      <c r="B13" s="226" t="s">
        <v>43</v>
      </c>
      <c r="C13" s="226"/>
      <c r="D13" s="226"/>
      <c r="E13" s="226"/>
      <c r="F13" s="226"/>
      <c r="G13" s="226"/>
      <c r="H13" s="19">
        <f>SUM(H12)</f>
        <v>0</v>
      </c>
    </row>
    <row r="14" spans="1:8" ht="18" customHeight="1" x14ac:dyDescent="0.25">
      <c r="A14" s="12" t="s">
        <v>18</v>
      </c>
      <c r="B14" s="230" t="s">
        <v>19</v>
      </c>
      <c r="C14" s="231"/>
      <c r="D14" s="231"/>
      <c r="E14" s="231"/>
      <c r="F14" s="231"/>
      <c r="G14" s="231"/>
      <c r="H14" s="232"/>
    </row>
    <row r="15" spans="1:8" ht="13.2" customHeight="1" x14ac:dyDescent="0.25">
      <c r="A15" s="12"/>
      <c r="B15" s="8" t="s">
        <v>44</v>
      </c>
      <c r="C15" s="20" t="s">
        <v>20</v>
      </c>
      <c r="D15" s="20">
        <v>2</v>
      </c>
      <c r="E15" s="20">
        <f>E7</f>
        <v>0</v>
      </c>
      <c r="F15" s="21">
        <f>F8</f>
        <v>10</v>
      </c>
      <c r="G15" s="20"/>
      <c r="H15" s="22">
        <f>F15*E15*D15</f>
        <v>0</v>
      </c>
    </row>
    <row r="16" spans="1:8" ht="13.2" customHeight="1" x14ac:dyDescent="0.25">
      <c r="A16" s="12"/>
      <c r="B16" s="8" t="s">
        <v>45</v>
      </c>
      <c r="C16" s="20"/>
      <c r="D16" s="20">
        <f>9/3*2</f>
        <v>6</v>
      </c>
      <c r="E16" s="20">
        <f>E7</f>
        <v>0</v>
      </c>
      <c r="F16" s="21">
        <f>G7</f>
        <v>1.8</v>
      </c>
      <c r="G16" s="20"/>
      <c r="H16" s="22">
        <f>F16*E16*D16</f>
        <v>0</v>
      </c>
    </row>
    <row r="17" spans="1:8" ht="13.2" customHeight="1" x14ac:dyDescent="0.25">
      <c r="A17" s="12"/>
      <c r="B17" s="8" t="s">
        <v>46</v>
      </c>
      <c r="C17" s="20"/>
      <c r="D17" s="22">
        <f>(E16/3)*2</f>
        <v>0</v>
      </c>
      <c r="E17" s="21">
        <f>F8</f>
        <v>10</v>
      </c>
      <c r="F17" s="21">
        <f>G7</f>
        <v>1.8</v>
      </c>
      <c r="G17" s="20"/>
      <c r="H17" s="22">
        <f>F17*E17*D17</f>
        <v>0</v>
      </c>
    </row>
    <row r="18" spans="1:8" x14ac:dyDescent="0.25">
      <c r="A18" s="13"/>
      <c r="B18" s="226" t="s">
        <v>43</v>
      </c>
      <c r="C18" s="226"/>
      <c r="D18" s="226"/>
      <c r="E18" s="226"/>
      <c r="F18" s="226"/>
      <c r="G18" s="226"/>
      <c r="H18" s="19">
        <f>SUM(H15:H17)</f>
        <v>0</v>
      </c>
    </row>
    <row r="19" spans="1:8" x14ac:dyDescent="0.25">
      <c r="A19" s="12" t="s">
        <v>21</v>
      </c>
      <c r="B19" s="30" t="s">
        <v>22</v>
      </c>
      <c r="C19" s="31"/>
      <c r="D19" s="31"/>
      <c r="E19" s="31"/>
      <c r="F19" s="31"/>
      <c r="G19" s="31"/>
      <c r="H19" s="32"/>
    </row>
    <row r="20" spans="1:8" x14ac:dyDescent="0.25">
      <c r="A20" s="13"/>
      <c r="B20" s="23" t="s">
        <v>47</v>
      </c>
      <c r="C20" s="13" t="s">
        <v>14</v>
      </c>
      <c r="D20" s="9">
        <v>1</v>
      </c>
      <c r="E20" s="9">
        <f>E7</f>
        <v>0</v>
      </c>
      <c r="F20" s="24">
        <f>F7</f>
        <v>1.5</v>
      </c>
      <c r="G20" s="25">
        <v>0.3</v>
      </c>
      <c r="H20" s="16">
        <f>G20*F20*E20*D20</f>
        <v>0</v>
      </c>
    </row>
    <row r="21" spans="1:8" x14ac:dyDescent="0.25">
      <c r="A21" s="13"/>
      <c r="B21" s="226" t="s">
        <v>43</v>
      </c>
      <c r="C21" s="226"/>
      <c r="D21" s="226"/>
      <c r="E21" s="226"/>
      <c r="F21" s="226"/>
      <c r="G21" s="226"/>
      <c r="H21" s="19">
        <f>SUM(H20)</f>
        <v>0</v>
      </c>
    </row>
    <row r="22" spans="1:8" ht="16.95" customHeight="1" x14ac:dyDescent="0.25">
      <c r="A22" s="12" t="s">
        <v>23</v>
      </c>
      <c r="B22" s="230" t="s">
        <v>48</v>
      </c>
      <c r="C22" s="231"/>
      <c r="D22" s="231"/>
      <c r="E22" s="231"/>
      <c r="F22" s="231"/>
      <c r="G22" s="231"/>
      <c r="H22" s="232"/>
    </row>
    <row r="23" spans="1:8" ht="16.95" customHeight="1" x14ac:dyDescent="0.25">
      <c r="A23" s="12"/>
      <c r="B23" s="26" t="s">
        <v>49</v>
      </c>
      <c r="C23" s="9" t="s">
        <v>14</v>
      </c>
      <c r="D23" s="27">
        <v>1</v>
      </c>
      <c r="E23" s="27">
        <f>E7</f>
        <v>0</v>
      </c>
      <c r="F23" s="28">
        <f>F7/2</f>
        <v>0.8</v>
      </c>
      <c r="G23" s="28">
        <f>'[18]Table Bahrin'!$D$23</f>
        <v>2.5</v>
      </c>
      <c r="H23" s="16">
        <f>G23*F23*E23*D23</f>
        <v>0</v>
      </c>
    </row>
    <row r="24" spans="1:8" x14ac:dyDescent="0.25">
      <c r="A24" s="13"/>
      <c r="B24" s="226" t="s">
        <v>43</v>
      </c>
      <c r="C24" s="226"/>
      <c r="D24" s="226"/>
      <c r="E24" s="226"/>
      <c r="F24" s="226"/>
      <c r="G24" s="226"/>
      <c r="H24" s="19">
        <f>SUM(H23:H23)</f>
        <v>0</v>
      </c>
    </row>
    <row r="25" spans="1:8" x14ac:dyDescent="0.25">
      <c r="A25" s="29" t="s">
        <v>25</v>
      </c>
      <c r="B25" s="227" t="s">
        <v>26</v>
      </c>
      <c r="C25" s="228"/>
      <c r="D25" s="228"/>
      <c r="E25" s="228"/>
      <c r="F25" s="228"/>
      <c r="G25" s="228"/>
      <c r="H25" s="229"/>
    </row>
    <row r="26" spans="1:8" x14ac:dyDescent="0.25">
      <c r="A26" s="13"/>
      <c r="B26" s="23" t="s">
        <v>50</v>
      </c>
      <c r="C26" s="13" t="s">
        <v>14</v>
      </c>
      <c r="D26" s="9">
        <v>2</v>
      </c>
      <c r="E26" s="9">
        <f>E7</f>
        <v>0</v>
      </c>
      <c r="F26" s="13"/>
      <c r="G26" s="13">
        <f>G23</f>
        <v>2.5</v>
      </c>
      <c r="H26" s="16">
        <f>G26*E26*D26</f>
        <v>0</v>
      </c>
    </row>
    <row r="27" spans="1:8" x14ac:dyDescent="0.25">
      <c r="A27" s="13"/>
      <c r="B27" s="226" t="s">
        <v>43</v>
      </c>
      <c r="C27" s="226"/>
      <c r="D27" s="226"/>
      <c r="E27" s="226"/>
      <c r="F27" s="226"/>
      <c r="G27" s="226"/>
      <c r="H27" s="19">
        <f>SUM(H26)</f>
        <v>0</v>
      </c>
    </row>
    <row r="28" spans="1:8" s="34" customFormat="1" ht="12.75" customHeight="1" x14ac:dyDescent="0.25">
      <c r="A28" s="33" t="s">
        <v>27</v>
      </c>
      <c r="B28" s="227" t="s">
        <v>51</v>
      </c>
      <c r="C28" s="228"/>
      <c r="D28" s="228"/>
      <c r="E28" s="228"/>
      <c r="F28" s="228"/>
      <c r="G28" s="228"/>
      <c r="H28" s="229"/>
    </row>
    <row r="29" spans="1:8" x14ac:dyDescent="0.25">
      <c r="A29" s="13"/>
      <c r="B29" s="35" t="s">
        <v>52</v>
      </c>
      <c r="C29" s="36" t="s">
        <v>29</v>
      </c>
      <c r="D29" s="36">
        <f>(E26/1.5)*3</f>
        <v>0</v>
      </c>
      <c r="E29" s="37">
        <v>1.8</v>
      </c>
      <c r="F29" s="36"/>
      <c r="G29" s="36"/>
      <c r="H29" s="38">
        <f>E29*D29</f>
        <v>0</v>
      </c>
    </row>
    <row r="30" spans="1:8" x14ac:dyDescent="0.25">
      <c r="A30" s="13"/>
      <c r="B30" s="226" t="s">
        <v>43</v>
      </c>
      <c r="C30" s="226"/>
      <c r="D30" s="226"/>
      <c r="E30" s="226"/>
      <c r="F30" s="226"/>
      <c r="G30" s="226"/>
      <c r="H30" s="19">
        <f>SUM(H29)</f>
        <v>0</v>
      </c>
    </row>
    <row r="31" spans="1:8" ht="15.6" customHeight="1" x14ac:dyDescent="0.25">
      <c r="A31" s="29" t="s">
        <v>30</v>
      </c>
      <c r="B31" s="227" t="s">
        <v>31</v>
      </c>
      <c r="C31" s="228"/>
      <c r="D31" s="228"/>
      <c r="E31" s="228"/>
      <c r="F31" s="228"/>
      <c r="G31" s="228"/>
      <c r="H31" s="229"/>
    </row>
    <row r="32" spans="1:8" x14ac:dyDescent="0.25">
      <c r="A32" s="13"/>
      <c r="B32" s="23" t="s">
        <v>53</v>
      </c>
      <c r="C32" s="13" t="s">
        <v>14</v>
      </c>
      <c r="D32" s="9"/>
      <c r="E32" s="9">
        <f>E7</f>
        <v>0</v>
      </c>
      <c r="F32" s="13"/>
      <c r="G32" s="13"/>
      <c r="H32" s="16">
        <f>H10*0.6</f>
        <v>0</v>
      </c>
    </row>
    <row r="33" spans="1:9" x14ac:dyDescent="0.25">
      <c r="A33" s="13"/>
      <c r="B33" s="226" t="s">
        <v>43</v>
      </c>
      <c r="C33" s="226"/>
      <c r="D33" s="226"/>
      <c r="E33" s="226"/>
      <c r="F33" s="226"/>
      <c r="G33" s="226"/>
      <c r="H33" s="19">
        <f>SUM(H32)</f>
        <v>0</v>
      </c>
    </row>
    <row r="34" spans="1:9" ht="31.95" customHeight="1" x14ac:dyDescent="0.25">
      <c r="A34" s="12" t="s">
        <v>32</v>
      </c>
      <c r="B34" s="218" t="s">
        <v>33</v>
      </c>
      <c r="C34" s="218"/>
      <c r="D34" s="218"/>
      <c r="E34" s="218"/>
      <c r="F34" s="218"/>
      <c r="G34" s="218"/>
      <c r="H34" s="218"/>
    </row>
    <row r="35" spans="1:9" x14ac:dyDescent="0.25">
      <c r="A35" s="13"/>
      <c r="B35" s="13" t="s">
        <v>54</v>
      </c>
      <c r="C35" s="13" t="s">
        <v>14</v>
      </c>
      <c r="D35" s="13">
        <v>1</v>
      </c>
      <c r="E35" s="9">
        <f>E7</f>
        <v>0</v>
      </c>
      <c r="F35" s="39">
        <f>G23</f>
        <v>2.5</v>
      </c>
      <c r="G35" s="40">
        <v>3</v>
      </c>
      <c r="H35" s="16">
        <f>G35*F35*E35*D35</f>
        <v>0</v>
      </c>
      <c r="I35" s="11">
        <f>F35*G35</f>
        <v>7.5</v>
      </c>
    </row>
    <row r="36" spans="1:9" x14ac:dyDescent="0.25">
      <c r="A36" s="13"/>
      <c r="B36" s="226" t="s">
        <v>43</v>
      </c>
      <c r="C36" s="226"/>
      <c r="D36" s="226"/>
      <c r="E36" s="226"/>
      <c r="F36" s="226"/>
      <c r="G36" s="226"/>
      <c r="H36" s="19">
        <f>SUM(H35)</f>
        <v>0</v>
      </c>
      <c r="I36" s="11">
        <v>0</v>
      </c>
    </row>
  </sheetData>
  <mergeCells count="26">
    <mergeCell ref="A1:H1"/>
    <mergeCell ref="A2:H2"/>
    <mergeCell ref="A3:H3"/>
    <mergeCell ref="A4:A5"/>
    <mergeCell ref="B4:B5"/>
    <mergeCell ref="C4:C5"/>
    <mergeCell ref="D4:D5"/>
    <mergeCell ref="E4:G4"/>
    <mergeCell ref="H4:H5"/>
    <mergeCell ref="B28:H28"/>
    <mergeCell ref="B6:H6"/>
    <mergeCell ref="B10:G10"/>
    <mergeCell ref="B11:H11"/>
    <mergeCell ref="B13:G13"/>
    <mergeCell ref="B14:H14"/>
    <mergeCell ref="B18:G18"/>
    <mergeCell ref="B21:G21"/>
    <mergeCell ref="B22:H22"/>
    <mergeCell ref="B24:G24"/>
    <mergeCell ref="B25:H25"/>
    <mergeCell ref="B27:G27"/>
    <mergeCell ref="B30:G30"/>
    <mergeCell ref="B31:H31"/>
    <mergeCell ref="B33:G33"/>
    <mergeCell ref="B34:H34"/>
    <mergeCell ref="B36:G36"/>
  </mergeCells>
  <printOptions horizontalCentered="1"/>
  <pageMargins left="0.59055118110236227" right="0.59055118110236227" top="0.59055118110236227" bottom="0.59055118110236227" header="0.11811023622047245" footer="0.1181102362204724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9" tint="0.59999389629810485"/>
  </sheetPr>
  <dimension ref="A1:K61"/>
  <sheetViews>
    <sheetView view="pageBreakPreview" topLeftCell="A11" zoomScale="140" zoomScaleNormal="100" zoomScaleSheetLayoutView="140" workbookViewId="0">
      <selection activeCell="I17" sqref="I17"/>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'26 BOQ Hazara'!A1:H1</f>
        <v>EFAP-KPID- CW-14: Repair and Rehabilitation of and Flood Protection Structures, Swat. Swat Irrigation Division-I</v>
      </c>
      <c r="B1" s="212"/>
      <c r="C1" s="212"/>
      <c r="D1" s="212"/>
      <c r="E1" s="212"/>
      <c r="F1" s="212"/>
      <c r="G1" s="212"/>
      <c r="H1" s="212"/>
    </row>
    <row r="2" spans="1:9" ht="23.25" customHeight="1" x14ac:dyDescent="0.25">
      <c r="A2" s="213" t="str">
        <f>'26 BOQ Hazara'!A2:H2</f>
        <v>1. Rehabilitation  of flood protection works along  right bank of Swat river at  villages Hazara,Kabal District Swat.</v>
      </c>
      <c r="B2" s="213"/>
      <c r="C2" s="213"/>
      <c r="D2" s="213"/>
      <c r="E2" s="213"/>
      <c r="F2" s="213"/>
      <c r="G2" s="213"/>
      <c r="H2" s="213"/>
    </row>
    <row r="3" spans="1:9" ht="17.25" customHeight="1" x14ac:dyDescent="0.25">
      <c r="A3" s="214" t="str">
        <f>'26 BOQ Hazara'!A3:H3</f>
        <v>Bill No. 26 : Rehabilitation of  Flood Protection Structure at  villages Hazara,Kabal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Swat-I'!$J$8</f>
        <v>903.09</v>
      </c>
      <c r="F7" s="46">
        <f>'[17]Table Swat-I'!$E$47</f>
        <v>4</v>
      </c>
      <c r="G7" s="46">
        <f>'[17]Table Swat-I'!$G$47</f>
        <v>1.5</v>
      </c>
      <c r="H7" s="47">
        <f>G7*F7*E7*D7</f>
        <v>5418.54</v>
      </c>
    </row>
    <row r="8" spans="1:9" x14ac:dyDescent="0.25">
      <c r="A8" s="43"/>
      <c r="B8" s="43" t="s">
        <v>41</v>
      </c>
      <c r="C8" s="44" t="s">
        <v>14</v>
      </c>
      <c r="D8" s="44">
        <v>1</v>
      </c>
      <c r="E8" s="48">
        <f>E7</f>
        <v>903.09</v>
      </c>
      <c r="F8" s="46">
        <f>'[17]Table Swat-I'!$F$47</f>
        <v>6</v>
      </c>
      <c r="G8" s="49">
        <f>G7</f>
        <v>1.5</v>
      </c>
      <c r="H8" s="47">
        <f>G8*F8*E8*D8</f>
        <v>8127.81</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23146.35</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903.09</v>
      </c>
      <c r="F12" s="49">
        <f>F8</f>
        <v>6</v>
      </c>
      <c r="G12" s="49">
        <f>G8</f>
        <v>1.5</v>
      </c>
      <c r="H12" s="47">
        <f>G12*F12*E12*D12</f>
        <v>8127.81</v>
      </c>
    </row>
    <row r="13" spans="1:9" x14ac:dyDescent="0.25">
      <c r="A13" s="43"/>
      <c r="B13" s="211" t="s">
        <v>43</v>
      </c>
      <c r="C13" s="211"/>
      <c r="D13" s="211"/>
      <c r="E13" s="211"/>
      <c r="F13" s="211"/>
      <c r="G13" s="211"/>
      <c r="H13" s="51">
        <f>SUM(H12)</f>
        <v>8127.81</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903.09</v>
      </c>
      <c r="F15" s="52">
        <f>F7</f>
        <v>4</v>
      </c>
      <c r="G15" s="49">
        <f>G7</f>
        <v>1.5</v>
      </c>
      <c r="H15" s="47">
        <f t="shared" ref="H15:H22" si="0">G15*F15*E15*D15</f>
        <v>5418.54</v>
      </c>
      <c r="I15" s="53"/>
    </row>
    <row r="16" spans="1:9" x14ac:dyDescent="0.25">
      <c r="A16" s="43"/>
      <c r="B16" s="43" t="s">
        <v>57</v>
      </c>
      <c r="C16" s="44" t="s">
        <v>14</v>
      </c>
      <c r="D16" s="44">
        <v>1</v>
      </c>
      <c r="E16" s="48">
        <f t="shared" ref="E16:E22" si="1">$E$7</f>
        <v>903.09</v>
      </c>
      <c r="F16" s="52">
        <f t="shared" ref="F16:F22" si="2">F15-0.5</f>
        <v>3.5</v>
      </c>
      <c r="G16" s="54">
        <v>1</v>
      </c>
      <c r="H16" s="47">
        <f t="shared" si="0"/>
        <v>3160.82</v>
      </c>
    </row>
    <row r="17" spans="1:11" x14ac:dyDescent="0.25">
      <c r="A17" s="43"/>
      <c r="B17" s="43" t="s">
        <v>58</v>
      </c>
      <c r="C17" s="44" t="s">
        <v>14</v>
      </c>
      <c r="D17" s="44">
        <v>1</v>
      </c>
      <c r="E17" s="48">
        <f t="shared" si="1"/>
        <v>903.09</v>
      </c>
      <c r="F17" s="52">
        <f t="shared" si="2"/>
        <v>3</v>
      </c>
      <c r="G17" s="54">
        <v>1</v>
      </c>
      <c r="H17" s="47">
        <f t="shared" si="0"/>
        <v>2709.27</v>
      </c>
    </row>
    <row r="18" spans="1:11" x14ac:dyDescent="0.25">
      <c r="A18" s="43"/>
      <c r="B18" s="43" t="s">
        <v>59</v>
      </c>
      <c r="C18" s="44" t="s">
        <v>14</v>
      </c>
      <c r="D18" s="44">
        <v>1</v>
      </c>
      <c r="E18" s="48">
        <f t="shared" si="1"/>
        <v>903.09</v>
      </c>
      <c r="F18" s="52">
        <f t="shared" si="2"/>
        <v>2.5</v>
      </c>
      <c r="G18" s="54">
        <v>1</v>
      </c>
      <c r="H18" s="47">
        <f t="shared" si="0"/>
        <v>2257.73</v>
      </c>
    </row>
    <row r="19" spans="1:11" x14ac:dyDescent="0.25">
      <c r="A19" s="43"/>
      <c r="B19" s="43" t="s">
        <v>60</v>
      </c>
      <c r="C19" s="44" t="s">
        <v>14</v>
      </c>
      <c r="D19" s="44">
        <v>1</v>
      </c>
      <c r="E19" s="48">
        <f t="shared" si="1"/>
        <v>903.09</v>
      </c>
      <c r="F19" s="52">
        <f t="shared" si="2"/>
        <v>2</v>
      </c>
      <c r="G19" s="54">
        <v>1</v>
      </c>
      <c r="H19" s="47">
        <f t="shared" si="0"/>
        <v>1806.18</v>
      </c>
      <c r="I19" s="55" t="s">
        <v>61</v>
      </c>
      <c r="J19" s="56">
        <f>SUM(G16:G21)</f>
        <v>5.5</v>
      </c>
    </row>
    <row r="20" spans="1:11" x14ac:dyDescent="0.25">
      <c r="A20" s="43"/>
      <c r="B20" s="43" t="s">
        <v>62</v>
      </c>
      <c r="C20" s="44" t="s">
        <v>14</v>
      </c>
      <c r="D20" s="44">
        <v>1</v>
      </c>
      <c r="E20" s="48">
        <f t="shared" si="1"/>
        <v>903.09</v>
      </c>
      <c r="F20" s="52">
        <f t="shared" si="2"/>
        <v>1.5</v>
      </c>
      <c r="G20" s="54">
        <v>1</v>
      </c>
      <c r="H20" s="47">
        <f t="shared" si="0"/>
        <v>1354.64</v>
      </c>
    </row>
    <row r="21" spans="1:11" x14ac:dyDescent="0.25">
      <c r="A21" s="43"/>
      <c r="B21" s="43" t="s">
        <v>63</v>
      </c>
      <c r="C21" s="44" t="s">
        <v>64</v>
      </c>
      <c r="D21" s="44">
        <v>1</v>
      </c>
      <c r="E21" s="48">
        <f t="shared" si="1"/>
        <v>903.09</v>
      </c>
      <c r="F21" s="52">
        <f>F20-0.5</f>
        <v>1</v>
      </c>
      <c r="G21" s="54">
        <v>0.5</v>
      </c>
      <c r="H21" s="47">
        <f t="shared" si="0"/>
        <v>451.55</v>
      </c>
    </row>
    <row r="22" spans="1:11" hidden="1" x14ac:dyDescent="0.25">
      <c r="A22" s="43"/>
      <c r="B22" s="43" t="s">
        <v>65</v>
      </c>
      <c r="C22" s="44" t="s">
        <v>66</v>
      </c>
      <c r="D22" s="44">
        <v>1</v>
      </c>
      <c r="E22" s="48">
        <f t="shared" si="1"/>
        <v>903.09</v>
      </c>
      <c r="F22" s="52">
        <f t="shared" si="2"/>
        <v>0.5</v>
      </c>
      <c r="G22" s="54">
        <v>1.5</v>
      </c>
      <c r="H22" s="47">
        <f t="shared" si="0"/>
        <v>677.32</v>
      </c>
      <c r="K22" s="56"/>
    </row>
    <row r="23" spans="1:11" x14ac:dyDescent="0.25">
      <c r="A23" s="43"/>
      <c r="B23" s="211" t="s">
        <v>43</v>
      </c>
      <c r="C23" s="211"/>
      <c r="D23" s="211"/>
      <c r="E23" s="211"/>
      <c r="F23" s="211"/>
      <c r="G23" s="211"/>
      <c r="H23" s="51">
        <f>SUM(H15:H21)</f>
        <v>17158.73</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903.09</v>
      </c>
      <c r="F25" s="21">
        <f>F8</f>
        <v>6</v>
      </c>
      <c r="G25" s="20"/>
      <c r="H25" s="22">
        <f t="shared" ref="H25:H51" si="3">F25*E25*D25</f>
        <v>10837</v>
      </c>
    </row>
    <row r="26" spans="1:11" ht="13.2" customHeight="1" x14ac:dyDescent="0.25">
      <c r="A26" s="42"/>
      <c r="B26" s="8" t="s">
        <v>45</v>
      </c>
      <c r="C26" s="20"/>
      <c r="D26" s="60">
        <f>(F8/3)*2</f>
        <v>4</v>
      </c>
      <c r="E26" s="59">
        <f>$E$7</f>
        <v>903.09</v>
      </c>
      <c r="F26" s="21">
        <f>G7</f>
        <v>1.5</v>
      </c>
      <c r="G26" s="20"/>
      <c r="H26" s="22">
        <f t="shared" si="3"/>
        <v>5419</v>
      </c>
    </row>
    <row r="27" spans="1:11" ht="13.2" customHeight="1" x14ac:dyDescent="0.25">
      <c r="A27" s="42"/>
      <c r="B27" s="8" t="s">
        <v>46</v>
      </c>
      <c r="C27" s="20"/>
      <c r="D27" s="22">
        <f>(E26/3)*2</f>
        <v>602</v>
      </c>
      <c r="E27" s="21">
        <f>F8</f>
        <v>6</v>
      </c>
      <c r="F27" s="21">
        <f>G7</f>
        <v>1.5</v>
      </c>
      <c r="G27" s="20"/>
      <c r="H27" s="22">
        <f t="shared" si="3"/>
        <v>5418</v>
      </c>
      <c r="I27" s="61"/>
    </row>
    <row r="28" spans="1:11" ht="13.2" customHeight="1" x14ac:dyDescent="0.25">
      <c r="A28" s="42"/>
      <c r="B28" s="57" t="s">
        <v>68</v>
      </c>
      <c r="C28" s="20" t="s">
        <v>20</v>
      </c>
      <c r="D28" s="58">
        <v>2</v>
      </c>
      <c r="E28" s="59">
        <f>E15</f>
        <v>903.09</v>
      </c>
      <c r="F28" s="21">
        <f>F15</f>
        <v>4</v>
      </c>
      <c r="G28" s="20"/>
      <c r="H28" s="22">
        <f t="shared" si="3"/>
        <v>7225</v>
      </c>
    </row>
    <row r="29" spans="1:11" ht="13.2" customHeight="1" x14ac:dyDescent="0.25">
      <c r="A29" s="42"/>
      <c r="B29" s="8" t="s">
        <v>69</v>
      </c>
      <c r="C29" s="20"/>
      <c r="D29" s="58">
        <v>2</v>
      </c>
      <c r="E29" s="59">
        <f>E28</f>
        <v>903.09</v>
      </c>
      <c r="F29" s="21">
        <f>G15</f>
        <v>1.5</v>
      </c>
      <c r="G29" s="20"/>
      <c r="H29" s="22">
        <f t="shared" si="3"/>
        <v>2709</v>
      </c>
    </row>
    <row r="30" spans="1:11" ht="13.2" customHeight="1" x14ac:dyDescent="0.25">
      <c r="A30" s="42"/>
      <c r="B30" s="8" t="s">
        <v>70</v>
      </c>
      <c r="C30" s="20"/>
      <c r="D30" s="22">
        <f>(E29/3)*2</f>
        <v>602</v>
      </c>
      <c r="E30" s="21">
        <f>F15</f>
        <v>4</v>
      </c>
      <c r="F30" s="21">
        <f>G15</f>
        <v>1.5</v>
      </c>
      <c r="G30" s="20"/>
      <c r="H30" s="22">
        <f t="shared" si="3"/>
        <v>3612</v>
      </c>
    </row>
    <row r="31" spans="1:11" ht="13.2" customHeight="1" x14ac:dyDescent="0.25">
      <c r="A31" s="42"/>
      <c r="B31" s="62" t="s">
        <v>71</v>
      </c>
      <c r="C31" s="44" t="s">
        <v>20</v>
      </c>
      <c r="D31" s="58">
        <v>2</v>
      </c>
      <c r="E31" s="59">
        <f>E16</f>
        <v>903.09</v>
      </c>
      <c r="F31" s="21">
        <f>F16</f>
        <v>3.5</v>
      </c>
      <c r="G31" s="20"/>
      <c r="H31" s="22">
        <f t="shared" si="3"/>
        <v>6322</v>
      </c>
    </row>
    <row r="32" spans="1:11" ht="13.2" customHeight="1" x14ac:dyDescent="0.25">
      <c r="A32" s="42"/>
      <c r="B32" s="43" t="s">
        <v>72</v>
      </c>
      <c r="C32" s="44"/>
      <c r="D32" s="58">
        <v>2</v>
      </c>
      <c r="E32" s="63">
        <f>E31</f>
        <v>903.09</v>
      </c>
      <c r="F32" s="20">
        <f>G16</f>
        <v>1</v>
      </c>
      <c r="G32" s="20"/>
      <c r="H32" s="22">
        <f t="shared" si="3"/>
        <v>1806</v>
      </c>
    </row>
    <row r="33" spans="1:8" ht="13.2" customHeight="1" x14ac:dyDescent="0.25">
      <c r="A33" s="42"/>
      <c r="B33" s="43" t="s">
        <v>73</v>
      </c>
      <c r="C33" s="44"/>
      <c r="D33" s="64">
        <f>(E32/3)*2</f>
        <v>602</v>
      </c>
      <c r="E33" s="21">
        <f>F16</f>
        <v>3.5</v>
      </c>
      <c r="F33" s="20">
        <f>G16</f>
        <v>1</v>
      </c>
      <c r="G33" s="20"/>
      <c r="H33" s="22">
        <f t="shared" si="3"/>
        <v>2107</v>
      </c>
    </row>
    <row r="34" spans="1:8" ht="13.2" customHeight="1" x14ac:dyDescent="0.25">
      <c r="A34" s="42"/>
      <c r="B34" s="62" t="s">
        <v>74</v>
      </c>
      <c r="C34" s="44" t="s">
        <v>20</v>
      </c>
      <c r="D34" s="58">
        <v>2</v>
      </c>
      <c r="E34" s="59">
        <f>E17</f>
        <v>903.09</v>
      </c>
      <c r="F34" s="21">
        <f>F17</f>
        <v>3</v>
      </c>
      <c r="G34" s="20"/>
      <c r="H34" s="22">
        <f t="shared" si="3"/>
        <v>5419</v>
      </c>
    </row>
    <row r="35" spans="1:8" ht="13.2" customHeight="1" x14ac:dyDescent="0.25">
      <c r="A35" s="42"/>
      <c r="B35" s="43" t="s">
        <v>75</v>
      </c>
      <c r="C35" s="44"/>
      <c r="D35" s="58">
        <v>2</v>
      </c>
      <c r="E35" s="59">
        <f>E34</f>
        <v>903.09</v>
      </c>
      <c r="F35" s="20">
        <f>G17</f>
        <v>1</v>
      </c>
      <c r="G35" s="20"/>
      <c r="H35" s="22">
        <f t="shared" si="3"/>
        <v>1806</v>
      </c>
    </row>
    <row r="36" spans="1:8" ht="13.2" customHeight="1" x14ac:dyDescent="0.25">
      <c r="A36" s="42"/>
      <c r="B36" s="43" t="s">
        <v>76</v>
      </c>
      <c r="C36" s="44"/>
      <c r="D36" s="22">
        <f>(E35/3)*2</f>
        <v>602</v>
      </c>
      <c r="E36" s="21">
        <f>F17</f>
        <v>3</v>
      </c>
      <c r="F36" s="20">
        <f>F35</f>
        <v>1</v>
      </c>
      <c r="G36" s="20"/>
      <c r="H36" s="22">
        <f t="shared" si="3"/>
        <v>1806</v>
      </c>
    </row>
    <row r="37" spans="1:8" ht="13.2" customHeight="1" x14ac:dyDescent="0.25">
      <c r="A37" s="42"/>
      <c r="B37" s="62" t="s">
        <v>77</v>
      </c>
      <c r="C37" s="44" t="s">
        <v>20</v>
      </c>
      <c r="D37" s="58">
        <v>2</v>
      </c>
      <c r="E37" s="59">
        <f>E18</f>
        <v>903.09</v>
      </c>
      <c r="F37" s="21">
        <f>F18</f>
        <v>2.5</v>
      </c>
      <c r="G37" s="20"/>
      <c r="H37" s="22">
        <f t="shared" si="3"/>
        <v>4515</v>
      </c>
    </row>
    <row r="38" spans="1:8" ht="13.2" customHeight="1" x14ac:dyDescent="0.25">
      <c r="A38" s="42"/>
      <c r="B38" s="43" t="s">
        <v>78</v>
      </c>
      <c r="C38" s="44"/>
      <c r="D38" s="58">
        <v>2</v>
      </c>
      <c r="E38" s="59">
        <f>E37</f>
        <v>903.09</v>
      </c>
      <c r="F38" s="20">
        <f>G18</f>
        <v>1</v>
      </c>
      <c r="G38" s="20"/>
      <c r="H38" s="22">
        <f t="shared" si="3"/>
        <v>1806</v>
      </c>
    </row>
    <row r="39" spans="1:8" ht="13.2" customHeight="1" x14ac:dyDescent="0.25">
      <c r="A39" s="42"/>
      <c r="B39" s="43" t="s">
        <v>79</v>
      </c>
      <c r="C39" s="44"/>
      <c r="D39" s="22">
        <f>(E38/3)*2</f>
        <v>602</v>
      </c>
      <c r="E39" s="21">
        <f>F18</f>
        <v>2.5</v>
      </c>
      <c r="F39" s="20">
        <f>F38</f>
        <v>1</v>
      </c>
      <c r="G39" s="20"/>
      <c r="H39" s="22">
        <f t="shared" si="3"/>
        <v>1505</v>
      </c>
    </row>
    <row r="40" spans="1:8" ht="13.2" customHeight="1" x14ac:dyDescent="0.25">
      <c r="A40" s="42"/>
      <c r="B40" s="62" t="s">
        <v>80</v>
      </c>
      <c r="C40" s="44" t="s">
        <v>20</v>
      </c>
      <c r="D40" s="58">
        <v>2</v>
      </c>
      <c r="E40" s="59">
        <f>E19</f>
        <v>903.09</v>
      </c>
      <c r="F40" s="21">
        <f>F19</f>
        <v>2</v>
      </c>
      <c r="G40" s="20"/>
      <c r="H40" s="22">
        <f t="shared" si="3"/>
        <v>3612</v>
      </c>
    </row>
    <row r="41" spans="1:8" ht="13.2" customHeight="1" x14ac:dyDescent="0.25">
      <c r="A41" s="42"/>
      <c r="B41" s="43" t="s">
        <v>81</v>
      </c>
      <c r="C41" s="44"/>
      <c r="D41" s="58">
        <v>2</v>
      </c>
      <c r="E41" s="59">
        <f>E40</f>
        <v>903.09</v>
      </c>
      <c r="F41" s="20">
        <f>G19</f>
        <v>1</v>
      </c>
      <c r="G41" s="20"/>
      <c r="H41" s="22">
        <f t="shared" si="3"/>
        <v>1806</v>
      </c>
    </row>
    <row r="42" spans="1:8" ht="14.4" customHeight="1" x14ac:dyDescent="0.25">
      <c r="A42" s="42"/>
      <c r="B42" s="43" t="s">
        <v>82</v>
      </c>
      <c r="C42" s="44"/>
      <c r="D42" s="22">
        <f>(E41/3)*2</f>
        <v>602</v>
      </c>
      <c r="E42" s="21">
        <f>F19</f>
        <v>2</v>
      </c>
      <c r="F42" s="20">
        <f>F41</f>
        <v>1</v>
      </c>
      <c r="G42" s="20"/>
      <c r="H42" s="22">
        <f t="shared" si="3"/>
        <v>1204</v>
      </c>
    </row>
    <row r="43" spans="1:8" ht="15.6" customHeight="1" x14ac:dyDescent="0.25">
      <c r="A43" s="42"/>
      <c r="B43" s="62" t="s">
        <v>83</v>
      </c>
      <c r="C43" s="44" t="s">
        <v>20</v>
      </c>
      <c r="D43" s="58">
        <v>2</v>
      </c>
      <c r="E43" s="59">
        <f>E20</f>
        <v>903.09</v>
      </c>
      <c r="F43" s="21">
        <f>F20</f>
        <v>1.5</v>
      </c>
      <c r="G43" s="20"/>
      <c r="H43" s="22">
        <f t="shared" si="3"/>
        <v>2709</v>
      </c>
    </row>
    <row r="44" spans="1:8" x14ac:dyDescent="0.25">
      <c r="A44" s="43"/>
      <c r="B44" s="43" t="s">
        <v>84</v>
      </c>
      <c r="C44" s="44"/>
      <c r="D44" s="58">
        <v>2</v>
      </c>
      <c r="E44" s="59">
        <f>E43</f>
        <v>903.09</v>
      </c>
      <c r="F44" s="20">
        <f>G20</f>
        <v>1</v>
      </c>
      <c r="G44" s="20"/>
      <c r="H44" s="22">
        <f t="shared" si="3"/>
        <v>1806</v>
      </c>
    </row>
    <row r="45" spans="1:8" x14ac:dyDescent="0.25">
      <c r="A45" s="43"/>
      <c r="B45" s="43" t="s">
        <v>85</v>
      </c>
      <c r="C45" s="44"/>
      <c r="D45" s="22">
        <f>(E44/3)*2</f>
        <v>602</v>
      </c>
      <c r="E45" s="21">
        <f>F20</f>
        <v>1.5</v>
      </c>
      <c r="F45" s="20">
        <f>F44</f>
        <v>1</v>
      </c>
      <c r="G45" s="20"/>
      <c r="H45" s="22">
        <f t="shared" si="3"/>
        <v>903</v>
      </c>
    </row>
    <row r="46" spans="1:8" x14ac:dyDescent="0.25">
      <c r="A46" s="43"/>
      <c r="B46" s="62" t="s">
        <v>86</v>
      </c>
      <c r="C46" s="44" t="s">
        <v>20</v>
      </c>
      <c r="D46" s="58">
        <v>2</v>
      </c>
      <c r="E46" s="59">
        <f>E21</f>
        <v>903.09</v>
      </c>
      <c r="F46" s="21">
        <f>F21</f>
        <v>1</v>
      </c>
      <c r="G46" s="20"/>
      <c r="H46" s="22">
        <f t="shared" si="3"/>
        <v>1806</v>
      </c>
    </row>
    <row r="47" spans="1:8" x14ac:dyDescent="0.25">
      <c r="A47" s="43"/>
      <c r="B47" s="43" t="s">
        <v>87</v>
      </c>
      <c r="C47" s="44"/>
      <c r="D47" s="58">
        <v>2</v>
      </c>
      <c r="E47" s="59">
        <f>E46</f>
        <v>903.09</v>
      </c>
      <c r="F47" s="20">
        <f>G21</f>
        <v>0.5</v>
      </c>
      <c r="G47" s="20"/>
      <c r="H47" s="22">
        <f t="shared" si="3"/>
        <v>903</v>
      </c>
    </row>
    <row r="48" spans="1:8" x14ac:dyDescent="0.25">
      <c r="A48" s="43"/>
      <c r="B48" s="43" t="s">
        <v>88</v>
      </c>
      <c r="C48" s="44"/>
      <c r="D48" s="22">
        <f>(E47/3)*2</f>
        <v>602</v>
      </c>
      <c r="E48" s="21">
        <f>F21</f>
        <v>1</v>
      </c>
      <c r="F48" s="20">
        <f>F47</f>
        <v>0.5</v>
      </c>
      <c r="G48" s="20"/>
      <c r="H48" s="22">
        <f t="shared" si="3"/>
        <v>301</v>
      </c>
    </row>
    <row r="49" spans="1:9" hidden="1" x14ac:dyDescent="0.25">
      <c r="A49" s="43"/>
      <c r="B49" s="62" t="s">
        <v>89</v>
      </c>
      <c r="C49" s="44" t="s">
        <v>20</v>
      </c>
      <c r="D49" s="58">
        <v>2</v>
      </c>
      <c r="E49" s="59">
        <f>E22</f>
        <v>903.09</v>
      </c>
      <c r="F49" s="21">
        <f>F22</f>
        <v>0.5</v>
      </c>
      <c r="G49" s="20"/>
      <c r="H49" s="22">
        <f t="shared" si="3"/>
        <v>903</v>
      </c>
    </row>
    <row r="50" spans="1:9" hidden="1" x14ac:dyDescent="0.25">
      <c r="A50" s="43"/>
      <c r="B50" s="43" t="s">
        <v>90</v>
      </c>
      <c r="C50" s="44"/>
      <c r="D50" s="58">
        <v>2</v>
      </c>
      <c r="E50" s="59">
        <f>E49</f>
        <v>903.09</v>
      </c>
      <c r="F50" s="20">
        <f>G22</f>
        <v>1.5</v>
      </c>
      <c r="G50" s="20"/>
      <c r="H50" s="22">
        <f t="shared" si="3"/>
        <v>2709</v>
      </c>
    </row>
    <row r="51" spans="1:9" hidden="1" x14ac:dyDescent="0.25">
      <c r="A51" s="43"/>
      <c r="B51" s="43" t="s">
        <v>91</v>
      </c>
      <c r="C51" s="44"/>
      <c r="D51" s="22">
        <f>(E50/3)*2</f>
        <v>602</v>
      </c>
      <c r="E51" s="21">
        <f>F22</f>
        <v>0.5</v>
      </c>
      <c r="F51" s="20">
        <f>F50</f>
        <v>1.5</v>
      </c>
      <c r="G51" s="20"/>
      <c r="H51" s="22">
        <f t="shared" si="3"/>
        <v>452</v>
      </c>
    </row>
    <row r="52" spans="1:9" x14ac:dyDescent="0.25">
      <c r="A52" s="43"/>
      <c r="B52" s="211" t="s">
        <v>43</v>
      </c>
      <c r="C52" s="211"/>
      <c r="D52" s="211"/>
      <c r="E52" s="211"/>
      <c r="F52" s="211"/>
      <c r="G52" s="211"/>
      <c r="H52" s="51">
        <f>SUM(H25:H48)</f>
        <v>77362</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903.09</v>
      </c>
      <c r="F54" s="43">
        <v>1</v>
      </c>
      <c r="G54" s="43">
        <v>0.1</v>
      </c>
      <c r="H54" s="47">
        <f>G54*F54*E54*D54</f>
        <v>90.31</v>
      </c>
    </row>
    <row r="55" spans="1:9" x14ac:dyDescent="0.25">
      <c r="A55" s="43"/>
      <c r="B55" s="211" t="s">
        <v>43</v>
      </c>
      <c r="C55" s="211"/>
      <c r="D55" s="211"/>
      <c r="E55" s="211"/>
      <c r="F55" s="211"/>
      <c r="G55" s="211"/>
      <c r="H55" s="51">
        <f>SUM(H54)</f>
        <v>90.31</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903.09</v>
      </c>
      <c r="F57" s="43"/>
      <c r="G57" s="43"/>
      <c r="H57" s="47">
        <f>H10*0.6</f>
        <v>13887.81</v>
      </c>
    </row>
    <row r="58" spans="1:9" x14ac:dyDescent="0.25">
      <c r="A58" s="43"/>
      <c r="B58" s="211" t="s">
        <v>43</v>
      </c>
      <c r="C58" s="211"/>
      <c r="D58" s="211"/>
      <c r="E58" s="211"/>
      <c r="F58" s="211"/>
      <c r="G58" s="211"/>
      <c r="H58" s="51">
        <f>SUM(H57)</f>
        <v>13887.81</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903.09</v>
      </c>
      <c r="F60" s="69">
        <f>J19</f>
        <v>5.5</v>
      </c>
      <c r="G60" s="69">
        <v>5</v>
      </c>
      <c r="H60" s="47">
        <f>G60*F60*E60*D60</f>
        <v>24834.98</v>
      </c>
      <c r="I60">
        <f>F60*G60</f>
        <v>27.5</v>
      </c>
    </row>
    <row r="61" spans="1:9" x14ac:dyDescent="0.25">
      <c r="A61" s="43"/>
      <c r="B61" s="211" t="s">
        <v>43</v>
      </c>
      <c r="C61" s="211"/>
      <c r="D61" s="211"/>
      <c r="E61" s="211"/>
      <c r="F61" s="211"/>
      <c r="G61" s="211"/>
      <c r="H61" s="51">
        <f>SUM(H60)</f>
        <v>24834.98</v>
      </c>
      <c r="I61">
        <v>22.03</v>
      </c>
    </row>
  </sheetData>
  <mergeCells count="23">
    <mergeCell ref="B59:H59"/>
    <mergeCell ref="B61:G61"/>
    <mergeCell ref="B24:H24"/>
    <mergeCell ref="B52:G52"/>
    <mergeCell ref="B53:H53"/>
    <mergeCell ref="B55:G55"/>
    <mergeCell ref="B56:H56"/>
    <mergeCell ref="B58:G58"/>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48">
    <tabColor theme="3" tint="0.59999389629810485"/>
  </sheetPr>
  <dimension ref="A1:L14"/>
  <sheetViews>
    <sheetView view="pageBreakPreview" topLeftCell="A13" zoomScaleNormal="100" zoomScaleSheetLayoutView="100" workbookViewId="0">
      <selection activeCell="A16" sqref="A16"/>
    </sheetView>
  </sheetViews>
  <sheetFormatPr defaultColWidth="8.88671875" defaultRowHeight="13.8" x14ac:dyDescent="0.25"/>
  <cols>
    <col min="1" max="1" width="10.33203125" style="150" bestFit="1" customWidth="1"/>
    <col min="2" max="2" width="10.33203125" style="150" customWidth="1"/>
    <col min="3" max="3" width="38" style="150" customWidth="1"/>
    <col min="4" max="4" width="6.6640625" style="150" customWidth="1"/>
    <col min="5" max="5" width="12.88671875" style="150" hidden="1" customWidth="1"/>
    <col min="6" max="6" width="10.44140625" style="150" bestFit="1" customWidth="1"/>
    <col min="7" max="7" width="12.5546875" style="150" customWidth="1"/>
    <col min="8" max="8" width="27" style="150" customWidth="1"/>
    <col min="9" max="9" width="22.33203125" style="150" customWidth="1"/>
    <col min="10" max="10" width="8.88671875" style="113"/>
    <col min="11" max="11" width="11.44140625" style="113" bestFit="1" customWidth="1"/>
    <col min="12" max="259" width="8.88671875" style="113"/>
    <col min="260" max="260" width="10.33203125" style="113" bestFit="1" customWidth="1"/>
    <col min="261" max="261" width="38" style="113" customWidth="1"/>
    <col min="262" max="262" width="6.6640625" style="113" customWidth="1"/>
    <col min="263" max="263" width="12.88671875" style="113" customWidth="1"/>
    <col min="264" max="264" width="10.44140625" style="113" bestFit="1" customWidth="1"/>
    <col min="265" max="265" width="15.33203125" style="113" bestFit="1" customWidth="1"/>
    <col min="266" max="266" width="8.88671875" style="113"/>
    <col min="267" max="267" width="11.44140625" style="113" bestFit="1" customWidth="1"/>
    <col min="268" max="515" width="8.88671875" style="113"/>
    <col min="516" max="516" width="10.33203125" style="113" bestFit="1" customWidth="1"/>
    <col min="517" max="517" width="38" style="113" customWidth="1"/>
    <col min="518" max="518" width="6.6640625" style="113" customWidth="1"/>
    <col min="519" max="519" width="12.88671875" style="113" customWidth="1"/>
    <col min="520" max="520" width="10.44140625" style="113" bestFit="1" customWidth="1"/>
    <col min="521" max="521" width="15.33203125" style="113" bestFit="1" customWidth="1"/>
    <col min="522" max="522" width="8.88671875" style="113"/>
    <col min="523" max="523" width="11.44140625" style="113" bestFit="1" customWidth="1"/>
    <col min="524" max="771" width="8.88671875" style="113"/>
    <col min="772" max="772" width="10.33203125" style="113" bestFit="1" customWidth="1"/>
    <col min="773" max="773" width="38" style="113" customWidth="1"/>
    <col min="774" max="774" width="6.6640625" style="113" customWidth="1"/>
    <col min="775" max="775" width="12.88671875" style="113" customWidth="1"/>
    <col min="776" max="776" width="10.44140625" style="113" bestFit="1" customWidth="1"/>
    <col min="777" max="777" width="15.33203125" style="113" bestFit="1" customWidth="1"/>
    <col min="778" max="778" width="8.88671875" style="113"/>
    <col min="779" max="779" width="11.44140625" style="113" bestFit="1" customWidth="1"/>
    <col min="780" max="1027" width="8.88671875" style="113"/>
    <col min="1028" max="1028" width="10.33203125" style="113" bestFit="1" customWidth="1"/>
    <col min="1029" max="1029" width="38" style="113" customWidth="1"/>
    <col min="1030" max="1030" width="6.6640625" style="113" customWidth="1"/>
    <col min="1031" max="1031" width="12.88671875" style="113" customWidth="1"/>
    <col min="1032" max="1032" width="10.44140625" style="113" bestFit="1" customWidth="1"/>
    <col min="1033" max="1033" width="15.33203125" style="113" bestFit="1" customWidth="1"/>
    <col min="1034" max="1034" width="8.88671875" style="113"/>
    <col min="1035" max="1035" width="11.44140625" style="113" bestFit="1" customWidth="1"/>
    <col min="1036" max="1283" width="8.88671875" style="113"/>
    <col min="1284" max="1284" width="10.33203125" style="113" bestFit="1" customWidth="1"/>
    <col min="1285" max="1285" width="38" style="113" customWidth="1"/>
    <col min="1286" max="1286" width="6.6640625" style="113" customWidth="1"/>
    <col min="1287" max="1287" width="12.88671875" style="113" customWidth="1"/>
    <col min="1288" max="1288" width="10.44140625" style="113" bestFit="1" customWidth="1"/>
    <col min="1289" max="1289" width="15.33203125" style="113" bestFit="1" customWidth="1"/>
    <col min="1290" max="1290" width="8.88671875" style="113"/>
    <col min="1291" max="1291" width="11.44140625" style="113" bestFit="1" customWidth="1"/>
    <col min="1292" max="1539" width="8.88671875" style="113"/>
    <col min="1540" max="1540" width="10.33203125" style="113" bestFit="1" customWidth="1"/>
    <col min="1541" max="1541" width="38" style="113" customWidth="1"/>
    <col min="1542" max="1542" width="6.6640625" style="113" customWidth="1"/>
    <col min="1543" max="1543" width="12.88671875" style="113" customWidth="1"/>
    <col min="1544" max="1544" width="10.44140625" style="113" bestFit="1" customWidth="1"/>
    <col min="1545" max="1545" width="15.33203125" style="113" bestFit="1" customWidth="1"/>
    <col min="1546" max="1546" width="8.88671875" style="113"/>
    <col min="1547" max="1547" width="11.44140625" style="113" bestFit="1" customWidth="1"/>
    <col min="1548" max="1795" width="8.88671875" style="113"/>
    <col min="1796" max="1796" width="10.33203125" style="113" bestFit="1" customWidth="1"/>
    <col min="1797" max="1797" width="38" style="113" customWidth="1"/>
    <col min="1798" max="1798" width="6.6640625" style="113" customWidth="1"/>
    <col min="1799" max="1799" width="12.88671875" style="113" customWidth="1"/>
    <col min="1800" max="1800" width="10.44140625" style="113" bestFit="1" customWidth="1"/>
    <col min="1801" max="1801" width="15.33203125" style="113" bestFit="1" customWidth="1"/>
    <col min="1802" max="1802" width="8.88671875" style="113"/>
    <col min="1803" max="1803" width="11.44140625" style="113" bestFit="1" customWidth="1"/>
    <col min="1804" max="2051" width="8.88671875" style="113"/>
    <col min="2052" max="2052" width="10.33203125" style="113" bestFit="1" customWidth="1"/>
    <col min="2053" max="2053" width="38" style="113" customWidth="1"/>
    <col min="2054" max="2054" width="6.6640625" style="113" customWidth="1"/>
    <col min="2055" max="2055" width="12.88671875" style="113" customWidth="1"/>
    <col min="2056" max="2056" width="10.44140625" style="113" bestFit="1" customWidth="1"/>
    <col min="2057" max="2057" width="15.33203125" style="113" bestFit="1" customWidth="1"/>
    <col min="2058" max="2058" width="8.88671875" style="113"/>
    <col min="2059" max="2059" width="11.44140625" style="113" bestFit="1" customWidth="1"/>
    <col min="2060" max="2307" width="8.88671875" style="113"/>
    <col min="2308" max="2308" width="10.33203125" style="113" bestFit="1" customWidth="1"/>
    <col min="2309" max="2309" width="38" style="113" customWidth="1"/>
    <col min="2310" max="2310" width="6.6640625" style="113" customWidth="1"/>
    <col min="2311" max="2311" width="12.88671875" style="113" customWidth="1"/>
    <col min="2312" max="2312" width="10.44140625" style="113" bestFit="1" customWidth="1"/>
    <col min="2313" max="2313" width="15.33203125" style="113" bestFit="1" customWidth="1"/>
    <col min="2314" max="2314" width="8.88671875" style="113"/>
    <col min="2315" max="2315" width="11.44140625" style="113" bestFit="1" customWidth="1"/>
    <col min="2316" max="2563" width="8.88671875" style="113"/>
    <col min="2564" max="2564" width="10.33203125" style="113" bestFit="1" customWidth="1"/>
    <col min="2565" max="2565" width="38" style="113" customWidth="1"/>
    <col min="2566" max="2566" width="6.6640625" style="113" customWidth="1"/>
    <col min="2567" max="2567" width="12.88671875" style="113" customWidth="1"/>
    <col min="2568" max="2568" width="10.44140625" style="113" bestFit="1" customWidth="1"/>
    <col min="2569" max="2569" width="15.33203125" style="113" bestFit="1" customWidth="1"/>
    <col min="2570" max="2570" width="8.88671875" style="113"/>
    <col min="2571" max="2571" width="11.44140625" style="113" bestFit="1" customWidth="1"/>
    <col min="2572" max="2819" width="8.88671875" style="113"/>
    <col min="2820" max="2820" width="10.33203125" style="113" bestFit="1" customWidth="1"/>
    <col min="2821" max="2821" width="38" style="113" customWidth="1"/>
    <col min="2822" max="2822" width="6.6640625" style="113" customWidth="1"/>
    <col min="2823" max="2823" width="12.88671875" style="113" customWidth="1"/>
    <col min="2824" max="2824" width="10.44140625" style="113" bestFit="1" customWidth="1"/>
    <col min="2825" max="2825" width="15.33203125" style="113" bestFit="1" customWidth="1"/>
    <col min="2826" max="2826" width="8.88671875" style="113"/>
    <col min="2827" max="2827" width="11.44140625" style="113" bestFit="1" customWidth="1"/>
    <col min="2828" max="3075" width="8.88671875" style="113"/>
    <col min="3076" max="3076" width="10.33203125" style="113" bestFit="1" customWidth="1"/>
    <col min="3077" max="3077" width="38" style="113" customWidth="1"/>
    <col min="3078" max="3078" width="6.6640625" style="113" customWidth="1"/>
    <col min="3079" max="3079" width="12.88671875" style="113" customWidth="1"/>
    <col min="3080" max="3080" width="10.44140625" style="113" bestFit="1" customWidth="1"/>
    <col min="3081" max="3081" width="15.33203125" style="113" bestFit="1" customWidth="1"/>
    <col min="3082" max="3082" width="8.88671875" style="113"/>
    <col min="3083" max="3083" width="11.44140625" style="113" bestFit="1" customWidth="1"/>
    <col min="3084" max="3331" width="8.88671875" style="113"/>
    <col min="3332" max="3332" width="10.33203125" style="113" bestFit="1" customWidth="1"/>
    <col min="3333" max="3333" width="38" style="113" customWidth="1"/>
    <col min="3334" max="3334" width="6.6640625" style="113" customWidth="1"/>
    <col min="3335" max="3335" width="12.88671875" style="113" customWidth="1"/>
    <col min="3336" max="3336" width="10.44140625" style="113" bestFit="1" customWidth="1"/>
    <col min="3337" max="3337" width="15.33203125" style="113" bestFit="1" customWidth="1"/>
    <col min="3338" max="3338" width="8.88671875" style="113"/>
    <col min="3339" max="3339" width="11.44140625" style="113" bestFit="1" customWidth="1"/>
    <col min="3340" max="3587" width="8.88671875" style="113"/>
    <col min="3588" max="3588" width="10.33203125" style="113" bestFit="1" customWidth="1"/>
    <col min="3589" max="3589" width="38" style="113" customWidth="1"/>
    <col min="3590" max="3590" width="6.6640625" style="113" customWidth="1"/>
    <col min="3591" max="3591" width="12.88671875" style="113" customWidth="1"/>
    <col min="3592" max="3592" width="10.44140625" style="113" bestFit="1" customWidth="1"/>
    <col min="3593" max="3593" width="15.33203125" style="113" bestFit="1" customWidth="1"/>
    <col min="3594" max="3594" width="8.88671875" style="113"/>
    <col min="3595" max="3595" width="11.44140625" style="113" bestFit="1" customWidth="1"/>
    <col min="3596" max="3843" width="8.88671875" style="113"/>
    <col min="3844" max="3844" width="10.33203125" style="113" bestFit="1" customWidth="1"/>
    <col min="3845" max="3845" width="38" style="113" customWidth="1"/>
    <col min="3846" max="3846" width="6.6640625" style="113" customWidth="1"/>
    <col min="3847" max="3847" width="12.88671875" style="113" customWidth="1"/>
    <col min="3848" max="3848" width="10.44140625" style="113" bestFit="1" customWidth="1"/>
    <col min="3849" max="3849" width="15.33203125" style="113" bestFit="1" customWidth="1"/>
    <col min="3850" max="3850" width="8.88671875" style="113"/>
    <col min="3851" max="3851" width="11.44140625" style="113" bestFit="1" customWidth="1"/>
    <col min="3852" max="4099" width="8.88671875" style="113"/>
    <col min="4100" max="4100" width="10.33203125" style="113" bestFit="1" customWidth="1"/>
    <col min="4101" max="4101" width="38" style="113" customWidth="1"/>
    <col min="4102" max="4102" width="6.6640625" style="113" customWidth="1"/>
    <col min="4103" max="4103" width="12.88671875" style="113" customWidth="1"/>
    <col min="4104" max="4104" width="10.44140625" style="113" bestFit="1" customWidth="1"/>
    <col min="4105" max="4105" width="15.33203125" style="113" bestFit="1" customWidth="1"/>
    <col min="4106" max="4106" width="8.88671875" style="113"/>
    <col min="4107" max="4107" width="11.44140625" style="113" bestFit="1" customWidth="1"/>
    <col min="4108" max="4355" width="8.88671875" style="113"/>
    <col min="4356" max="4356" width="10.33203125" style="113" bestFit="1" customWidth="1"/>
    <col min="4357" max="4357" width="38" style="113" customWidth="1"/>
    <col min="4358" max="4358" width="6.6640625" style="113" customWidth="1"/>
    <col min="4359" max="4359" width="12.88671875" style="113" customWidth="1"/>
    <col min="4360" max="4360" width="10.44140625" style="113" bestFit="1" customWidth="1"/>
    <col min="4361" max="4361" width="15.33203125" style="113" bestFit="1" customWidth="1"/>
    <col min="4362" max="4362" width="8.88671875" style="113"/>
    <col min="4363" max="4363" width="11.44140625" style="113" bestFit="1" customWidth="1"/>
    <col min="4364" max="4611" width="8.88671875" style="113"/>
    <col min="4612" max="4612" width="10.33203125" style="113" bestFit="1" customWidth="1"/>
    <col min="4613" max="4613" width="38" style="113" customWidth="1"/>
    <col min="4614" max="4614" width="6.6640625" style="113" customWidth="1"/>
    <col min="4615" max="4615" width="12.88671875" style="113" customWidth="1"/>
    <col min="4616" max="4616" width="10.44140625" style="113" bestFit="1" customWidth="1"/>
    <col min="4617" max="4617" width="15.33203125" style="113" bestFit="1" customWidth="1"/>
    <col min="4618" max="4618" width="8.88671875" style="113"/>
    <col min="4619" max="4619" width="11.44140625" style="113" bestFit="1" customWidth="1"/>
    <col min="4620" max="4867" width="8.88671875" style="113"/>
    <col min="4868" max="4868" width="10.33203125" style="113" bestFit="1" customWidth="1"/>
    <col min="4869" max="4869" width="38" style="113" customWidth="1"/>
    <col min="4870" max="4870" width="6.6640625" style="113" customWidth="1"/>
    <col min="4871" max="4871" width="12.88671875" style="113" customWidth="1"/>
    <col min="4872" max="4872" width="10.44140625" style="113" bestFit="1" customWidth="1"/>
    <col min="4873" max="4873" width="15.33203125" style="113" bestFit="1" customWidth="1"/>
    <col min="4874" max="4874" width="8.88671875" style="113"/>
    <col min="4875" max="4875" width="11.44140625" style="113" bestFit="1" customWidth="1"/>
    <col min="4876" max="5123" width="8.88671875" style="113"/>
    <col min="5124" max="5124" width="10.33203125" style="113" bestFit="1" customWidth="1"/>
    <col min="5125" max="5125" width="38" style="113" customWidth="1"/>
    <col min="5126" max="5126" width="6.6640625" style="113" customWidth="1"/>
    <col min="5127" max="5127" width="12.88671875" style="113" customWidth="1"/>
    <col min="5128" max="5128" width="10.44140625" style="113" bestFit="1" customWidth="1"/>
    <col min="5129" max="5129" width="15.33203125" style="113" bestFit="1" customWidth="1"/>
    <col min="5130" max="5130" width="8.88671875" style="113"/>
    <col min="5131" max="5131" width="11.44140625" style="113" bestFit="1" customWidth="1"/>
    <col min="5132" max="5379" width="8.88671875" style="113"/>
    <col min="5380" max="5380" width="10.33203125" style="113" bestFit="1" customWidth="1"/>
    <col min="5381" max="5381" width="38" style="113" customWidth="1"/>
    <col min="5382" max="5382" width="6.6640625" style="113" customWidth="1"/>
    <col min="5383" max="5383" width="12.88671875" style="113" customWidth="1"/>
    <col min="5384" max="5384" width="10.44140625" style="113" bestFit="1" customWidth="1"/>
    <col min="5385" max="5385" width="15.33203125" style="113" bestFit="1" customWidth="1"/>
    <col min="5386" max="5386" width="8.88671875" style="113"/>
    <col min="5387" max="5387" width="11.44140625" style="113" bestFit="1" customWidth="1"/>
    <col min="5388" max="5635" width="8.88671875" style="113"/>
    <col min="5636" max="5636" width="10.33203125" style="113" bestFit="1" customWidth="1"/>
    <col min="5637" max="5637" width="38" style="113" customWidth="1"/>
    <col min="5638" max="5638" width="6.6640625" style="113" customWidth="1"/>
    <col min="5639" max="5639" width="12.88671875" style="113" customWidth="1"/>
    <col min="5640" max="5640" width="10.44140625" style="113" bestFit="1" customWidth="1"/>
    <col min="5641" max="5641" width="15.33203125" style="113" bestFit="1" customWidth="1"/>
    <col min="5642" max="5642" width="8.88671875" style="113"/>
    <col min="5643" max="5643" width="11.44140625" style="113" bestFit="1" customWidth="1"/>
    <col min="5644" max="5891" width="8.88671875" style="113"/>
    <col min="5892" max="5892" width="10.33203125" style="113" bestFit="1" customWidth="1"/>
    <col min="5893" max="5893" width="38" style="113" customWidth="1"/>
    <col min="5894" max="5894" width="6.6640625" style="113" customWidth="1"/>
    <col min="5895" max="5895" width="12.88671875" style="113" customWidth="1"/>
    <col min="5896" max="5896" width="10.44140625" style="113" bestFit="1" customWidth="1"/>
    <col min="5897" max="5897" width="15.33203125" style="113" bestFit="1" customWidth="1"/>
    <col min="5898" max="5898" width="8.88671875" style="113"/>
    <col min="5899" max="5899" width="11.44140625" style="113" bestFit="1" customWidth="1"/>
    <col min="5900" max="6147" width="8.88671875" style="113"/>
    <col min="6148" max="6148" width="10.33203125" style="113" bestFit="1" customWidth="1"/>
    <col min="6149" max="6149" width="38" style="113" customWidth="1"/>
    <col min="6150" max="6150" width="6.6640625" style="113" customWidth="1"/>
    <col min="6151" max="6151" width="12.88671875" style="113" customWidth="1"/>
    <col min="6152" max="6152" width="10.44140625" style="113" bestFit="1" customWidth="1"/>
    <col min="6153" max="6153" width="15.33203125" style="113" bestFit="1" customWidth="1"/>
    <col min="6154" max="6154" width="8.88671875" style="113"/>
    <col min="6155" max="6155" width="11.44140625" style="113" bestFit="1" customWidth="1"/>
    <col min="6156" max="6403" width="8.88671875" style="113"/>
    <col min="6404" max="6404" width="10.33203125" style="113" bestFit="1" customWidth="1"/>
    <col min="6405" max="6405" width="38" style="113" customWidth="1"/>
    <col min="6406" max="6406" width="6.6640625" style="113" customWidth="1"/>
    <col min="6407" max="6407" width="12.88671875" style="113" customWidth="1"/>
    <col min="6408" max="6408" width="10.44140625" style="113" bestFit="1" customWidth="1"/>
    <col min="6409" max="6409" width="15.33203125" style="113" bestFit="1" customWidth="1"/>
    <col min="6410" max="6410" width="8.88671875" style="113"/>
    <col min="6411" max="6411" width="11.44140625" style="113" bestFit="1" customWidth="1"/>
    <col min="6412" max="6659" width="8.88671875" style="113"/>
    <col min="6660" max="6660" width="10.33203125" style="113" bestFit="1" customWidth="1"/>
    <col min="6661" max="6661" width="38" style="113" customWidth="1"/>
    <col min="6662" max="6662" width="6.6640625" style="113" customWidth="1"/>
    <col min="6663" max="6663" width="12.88671875" style="113" customWidth="1"/>
    <col min="6664" max="6664" width="10.44140625" style="113" bestFit="1" customWidth="1"/>
    <col min="6665" max="6665" width="15.33203125" style="113" bestFit="1" customWidth="1"/>
    <col min="6666" max="6666" width="8.88671875" style="113"/>
    <col min="6667" max="6667" width="11.44140625" style="113" bestFit="1" customWidth="1"/>
    <col min="6668" max="6915" width="8.88671875" style="113"/>
    <col min="6916" max="6916" width="10.33203125" style="113" bestFit="1" customWidth="1"/>
    <col min="6917" max="6917" width="38" style="113" customWidth="1"/>
    <col min="6918" max="6918" width="6.6640625" style="113" customWidth="1"/>
    <col min="6919" max="6919" width="12.88671875" style="113" customWidth="1"/>
    <col min="6920" max="6920" width="10.44140625" style="113" bestFit="1" customWidth="1"/>
    <col min="6921" max="6921" width="15.33203125" style="113" bestFit="1" customWidth="1"/>
    <col min="6922" max="6922" width="8.88671875" style="113"/>
    <col min="6923" max="6923" width="11.44140625" style="113" bestFit="1" customWidth="1"/>
    <col min="6924" max="7171" width="8.88671875" style="113"/>
    <col min="7172" max="7172" width="10.33203125" style="113" bestFit="1" customWidth="1"/>
    <col min="7173" max="7173" width="38" style="113" customWidth="1"/>
    <col min="7174" max="7174" width="6.6640625" style="113" customWidth="1"/>
    <col min="7175" max="7175" width="12.88671875" style="113" customWidth="1"/>
    <col min="7176" max="7176" width="10.44140625" style="113" bestFit="1" customWidth="1"/>
    <col min="7177" max="7177" width="15.33203125" style="113" bestFit="1" customWidth="1"/>
    <col min="7178" max="7178" width="8.88671875" style="113"/>
    <col min="7179" max="7179" width="11.44140625" style="113" bestFit="1" customWidth="1"/>
    <col min="7180" max="7427" width="8.88671875" style="113"/>
    <col min="7428" max="7428" width="10.33203125" style="113" bestFit="1" customWidth="1"/>
    <col min="7429" max="7429" width="38" style="113" customWidth="1"/>
    <col min="7430" max="7430" width="6.6640625" style="113" customWidth="1"/>
    <col min="7431" max="7431" width="12.88671875" style="113" customWidth="1"/>
    <col min="7432" max="7432" width="10.44140625" style="113" bestFit="1" customWidth="1"/>
    <col min="7433" max="7433" width="15.33203125" style="113" bestFit="1" customWidth="1"/>
    <col min="7434" max="7434" width="8.88671875" style="113"/>
    <col min="7435" max="7435" width="11.44140625" style="113" bestFit="1" customWidth="1"/>
    <col min="7436" max="7683" width="8.88671875" style="113"/>
    <col min="7684" max="7684" width="10.33203125" style="113" bestFit="1" customWidth="1"/>
    <col min="7685" max="7685" width="38" style="113" customWidth="1"/>
    <col min="7686" max="7686" width="6.6640625" style="113" customWidth="1"/>
    <col min="7687" max="7687" width="12.88671875" style="113" customWidth="1"/>
    <col min="7688" max="7688" width="10.44140625" style="113" bestFit="1" customWidth="1"/>
    <col min="7689" max="7689" width="15.33203125" style="113" bestFit="1" customWidth="1"/>
    <col min="7690" max="7690" width="8.88671875" style="113"/>
    <col min="7691" max="7691" width="11.44140625" style="113" bestFit="1" customWidth="1"/>
    <col min="7692" max="7939" width="8.88671875" style="113"/>
    <col min="7940" max="7940" width="10.33203125" style="113" bestFit="1" customWidth="1"/>
    <col min="7941" max="7941" width="38" style="113" customWidth="1"/>
    <col min="7942" max="7942" width="6.6640625" style="113" customWidth="1"/>
    <col min="7943" max="7943" width="12.88671875" style="113" customWidth="1"/>
    <col min="7944" max="7944" width="10.44140625" style="113" bestFit="1" customWidth="1"/>
    <col min="7945" max="7945" width="15.33203125" style="113" bestFit="1" customWidth="1"/>
    <col min="7946" max="7946" width="8.88671875" style="113"/>
    <col min="7947" max="7947" width="11.44140625" style="113" bestFit="1" customWidth="1"/>
    <col min="7948" max="8195" width="8.88671875" style="113"/>
    <col min="8196" max="8196" width="10.33203125" style="113" bestFit="1" customWidth="1"/>
    <col min="8197" max="8197" width="38" style="113" customWidth="1"/>
    <col min="8198" max="8198" width="6.6640625" style="113" customWidth="1"/>
    <col min="8199" max="8199" width="12.88671875" style="113" customWidth="1"/>
    <col min="8200" max="8200" width="10.44140625" style="113" bestFit="1" customWidth="1"/>
    <col min="8201" max="8201" width="15.33203125" style="113" bestFit="1" customWidth="1"/>
    <col min="8202" max="8202" width="8.88671875" style="113"/>
    <col min="8203" max="8203" width="11.44140625" style="113" bestFit="1" customWidth="1"/>
    <col min="8204" max="8451" width="8.88671875" style="113"/>
    <col min="8452" max="8452" width="10.33203125" style="113" bestFit="1" customWidth="1"/>
    <col min="8453" max="8453" width="38" style="113" customWidth="1"/>
    <col min="8454" max="8454" width="6.6640625" style="113" customWidth="1"/>
    <col min="8455" max="8455" width="12.88671875" style="113" customWidth="1"/>
    <col min="8456" max="8456" width="10.44140625" style="113" bestFit="1" customWidth="1"/>
    <col min="8457" max="8457" width="15.33203125" style="113" bestFit="1" customWidth="1"/>
    <col min="8458" max="8458" width="8.88671875" style="113"/>
    <col min="8459" max="8459" width="11.44140625" style="113" bestFit="1" customWidth="1"/>
    <col min="8460" max="8707" width="8.88671875" style="113"/>
    <col min="8708" max="8708" width="10.33203125" style="113" bestFit="1" customWidth="1"/>
    <col min="8709" max="8709" width="38" style="113" customWidth="1"/>
    <col min="8710" max="8710" width="6.6640625" style="113" customWidth="1"/>
    <col min="8711" max="8711" width="12.88671875" style="113" customWidth="1"/>
    <col min="8712" max="8712" width="10.44140625" style="113" bestFit="1" customWidth="1"/>
    <col min="8713" max="8713" width="15.33203125" style="113" bestFit="1" customWidth="1"/>
    <col min="8714" max="8714" width="8.88671875" style="113"/>
    <col min="8715" max="8715" width="11.44140625" style="113" bestFit="1" customWidth="1"/>
    <col min="8716" max="8963" width="8.88671875" style="113"/>
    <col min="8964" max="8964" width="10.33203125" style="113" bestFit="1" customWidth="1"/>
    <col min="8965" max="8965" width="38" style="113" customWidth="1"/>
    <col min="8966" max="8966" width="6.6640625" style="113" customWidth="1"/>
    <col min="8967" max="8967" width="12.88671875" style="113" customWidth="1"/>
    <col min="8968" max="8968" width="10.44140625" style="113" bestFit="1" customWidth="1"/>
    <col min="8969" max="8969" width="15.33203125" style="113" bestFit="1" customWidth="1"/>
    <col min="8970" max="8970" width="8.88671875" style="113"/>
    <col min="8971" max="8971" width="11.44140625" style="113" bestFit="1" customWidth="1"/>
    <col min="8972" max="9219" width="8.88671875" style="113"/>
    <col min="9220" max="9220" width="10.33203125" style="113" bestFit="1" customWidth="1"/>
    <col min="9221" max="9221" width="38" style="113" customWidth="1"/>
    <col min="9222" max="9222" width="6.6640625" style="113" customWidth="1"/>
    <col min="9223" max="9223" width="12.88671875" style="113" customWidth="1"/>
    <col min="9224" max="9224" width="10.44140625" style="113" bestFit="1" customWidth="1"/>
    <col min="9225" max="9225" width="15.33203125" style="113" bestFit="1" customWidth="1"/>
    <col min="9226" max="9226" width="8.88671875" style="113"/>
    <col min="9227" max="9227" width="11.44140625" style="113" bestFit="1" customWidth="1"/>
    <col min="9228" max="9475" width="8.88671875" style="113"/>
    <col min="9476" max="9476" width="10.33203125" style="113" bestFit="1" customWidth="1"/>
    <col min="9477" max="9477" width="38" style="113" customWidth="1"/>
    <col min="9478" max="9478" width="6.6640625" style="113" customWidth="1"/>
    <col min="9479" max="9479" width="12.88671875" style="113" customWidth="1"/>
    <col min="9480" max="9480" width="10.44140625" style="113" bestFit="1" customWidth="1"/>
    <col min="9481" max="9481" width="15.33203125" style="113" bestFit="1" customWidth="1"/>
    <col min="9482" max="9482" width="8.88671875" style="113"/>
    <col min="9483" max="9483" width="11.44140625" style="113" bestFit="1" customWidth="1"/>
    <col min="9484" max="9731" width="8.88671875" style="113"/>
    <col min="9732" max="9732" width="10.33203125" style="113" bestFit="1" customWidth="1"/>
    <col min="9733" max="9733" width="38" style="113" customWidth="1"/>
    <col min="9734" max="9734" width="6.6640625" style="113" customWidth="1"/>
    <col min="9735" max="9735" width="12.88671875" style="113" customWidth="1"/>
    <col min="9736" max="9736" width="10.44140625" style="113" bestFit="1" customWidth="1"/>
    <col min="9737" max="9737" width="15.33203125" style="113" bestFit="1" customWidth="1"/>
    <col min="9738" max="9738" width="8.88671875" style="113"/>
    <col min="9739" max="9739" width="11.44140625" style="113" bestFit="1" customWidth="1"/>
    <col min="9740" max="9987" width="8.88671875" style="113"/>
    <col min="9988" max="9988" width="10.33203125" style="113" bestFit="1" customWidth="1"/>
    <col min="9989" max="9989" width="38" style="113" customWidth="1"/>
    <col min="9990" max="9990" width="6.6640625" style="113" customWidth="1"/>
    <col min="9991" max="9991" width="12.88671875" style="113" customWidth="1"/>
    <col min="9992" max="9992" width="10.44140625" style="113" bestFit="1" customWidth="1"/>
    <col min="9993" max="9993" width="15.33203125" style="113" bestFit="1" customWidth="1"/>
    <col min="9994" max="9994" width="8.88671875" style="113"/>
    <col min="9995" max="9995" width="11.44140625" style="113" bestFit="1" customWidth="1"/>
    <col min="9996" max="10243" width="8.88671875" style="113"/>
    <col min="10244" max="10244" width="10.33203125" style="113" bestFit="1" customWidth="1"/>
    <col min="10245" max="10245" width="38" style="113" customWidth="1"/>
    <col min="10246" max="10246" width="6.6640625" style="113" customWidth="1"/>
    <col min="10247" max="10247" width="12.88671875" style="113" customWidth="1"/>
    <col min="10248" max="10248" width="10.44140625" style="113" bestFit="1" customWidth="1"/>
    <col min="10249" max="10249" width="15.33203125" style="113" bestFit="1" customWidth="1"/>
    <col min="10250" max="10250" width="8.88671875" style="113"/>
    <col min="10251" max="10251" width="11.44140625" style="113" bestFit="1" customWidth="1"/>
    <col min="10252" max="10499" width="8.88671875" style="113"/>
    <col min="10500" max="10500" width="10.33203125" style="113" bestFit="1" customWidth="1"/>
    <col min="10501" max="10501" width="38" style="113" customWidth="1"/>
    <col min="10502" max="10502" width="6.6640625" style="113" customWidth="1"/>
    <col min="10503" max="10503" width="12.88671875" style="113" customWidth="1"/>
    <col min="10504" max="10504" width="10.44140625" style="113" bestFit="1" customWidth="1"/>
    <col min="10505" max="10505" width="15.33203125" style="113" bestFit="1" customWidth="1"/>
    <col min="10506" max="10506" width="8.88671875" style="113"/>
    <col min="10507" max="10507" width="11.44140625" style="113" bestFit="1" customWidth="1"/>
    <col min="10508" max="10755" width="8.88671875" style="113"/>
    <col min="10756" max="10756" width="10.33203125" style="113" bestFit="1" customWidth="1"/>
    <col min="10757" max="10757" width="38" style="113" customWidth="1"/>
    <col min="10758" max="10758" width="6.6640625" style="113" customWidth="1"/>
    <col min="10759" max="10759" width="12.88671875" style="113" customWidth="1"/>
    <col min="10760" max="10760" width="10.44140625" style="113" bestFit="1" customWidth="1"/>
    <col min="10761" max="10761" width="15.33203125" style="113" bestFit="1" customWidth="1"/>
    <col min="10762" max="10762" width="8.88671875" style="113"/>
    <col min="10763" max="10763" width="11.44140625" style="113" bestFit="1" customWidth="1"/>
    <col min="10764" max="11011" width="8.88671875" style="113"/>
    <col min="11012" max="11012" width="10.33203125" style="113" bestFit="1" customWidth="1"/>
    <col min="11013" max="11013" width="38" style="113" customWidth="1"/>
    <col min="11014" max="11014" width="6.6640625" style="113" customWidth="1"/>
    <col min="11015" max="11015" width="12.88671875" style="113" customWidth="1"/>
    <col min="11016" max="11016" width="10.44140625" style="113" bestFit="1" customWidth="1"/>
    <col min="11017" max="11017" width="15.33203125" style="113" bestFit="1" customWidth="1"/>
    <col min="11018" max="11018" width="8.88671875" style="113"/>
    <col min="11019" max="11019" width="11.44140625" style="113" bestFit="1" customWidth="1"/>
    <col min="11020" max="11267" width="8.88671875" style="113"/>
    <col min="11268" max="11268" width="10.33203125" style="113" bestFit="1" customWidth="1"/>
    <col min="11269" max="11269" width="38" style="113" customWidth="1"/>
    <col min="11270" max="11270" width="6.6640625" style="113" customWidth="1"/>
    <col min="11271" max="11271" width="12.88671875" style="113" customWidth="1"/>
    <col min="11272" max="11272" width="10.44140625" style="113" bestFit="1" customWidth="1"/>
    <col min="11273" max="11273" width="15.33203125" style="113" bestFit="1" customWidth="1"/>
    <col min="11274" max="11274" width="8.88671875" style="113"/>
    <col min="11275" max="11275" width="11.44140625" style="113" bestFit="1" customWidth="1"/>
    <col min="11276" max="11523" width="8.88671875" style="113"/>
    <col min="11524" max="11524" width="10.33203125" style="113" bestFit="1" customWidth="1"/>
    <col min="11525" max="11525" width="38" style="113" customWidth="1"/>
    <col min="11526" max="11526" width="6.6640625" style="113" customWidth="1"/>
    <col min="11527" max="11527" width="12.88671875" style="113" customWidth="1"/>
    <col min="11528" max="11528" width="10.44140625" style="113" bestFit="1" customWidth="1"/>
    <col min="11529" max="11529" width="15.33203125" style="113" bestFit="1" customWidth="1"/>
    <col min="11530" max="11530" width="8.88671875" style="113"/>
    <col min="11531" max="11531" width="11.44140625" style="113" bestFit="1" customWidth="1"/>
    <col min="11532" max="11779" width="8.88671875" style="113"/>
    <col min="11780" max="11780" width="10.33203125" style="113" bestFit="1" customWidth="1"/>
    <col min="11781" max="11781" width="38" style="113" customWidth="1"/>
    <col min="11782" max="11782" width="6.6640625" style="113" customWidth="1"/>
    <col min="11783" max="11783" width="12.88671875" style="113" customWidth="1"/>
    <col min="11784" max="11784" width="10.44140625" style="113" bestFit="1" customWidth="1"/>
    <col min="11785" max="11785" width="15.33203125" style="113" bestFit="1" customWidth="1"/>
    <col min="11786" max="11786" width="8.88671875" style="113"/>
    <col min="11787" max="11787" width="11.44140625" style="113" bestFit="1" customWidth="1"/>
    <col min="11788" max="12035" width="8.88671875" style="113"/>
    <col min="12036" max="12036" width="10.33203125" style="113" bestFit="1" customWidth="1"/>
    <col min="12037" max="12037" width="38" style="113" customWidth="1"/>
    <col min="12038" max="12038" width="6.6640625" style="113" customWidth="1"/>
    <col min="12039" max="12039" width="12.88671875" style="113" customWidth="1"/>
    <col min="12040" max="12040" width="10.44140625" style="113" bestFit="1" customWidth="1"/>
    <col min="12041" max="12041" width="15.33203125" style="113" bestFit="1" customWidth="1"/>
    <col min="12042" max="12042" width="8.88671875" style="113"/>
    <col min="12043" max="12043" width="11.44140625" style="113" bestFit="1" customWidth="1"/>
    <col min="12044" max="12291" width="8.88671875" style="113"/>
    <col min="12292" max="12292" width="10.33203125" style="113" bestFit="1" customWidth="1"/>
    <col min="12293" max="12293" width="38" style="113" customWidth="1"/>
    <col min="12294" max="12294" width="6.6640625" style="113" customWidth="1"/>
    <col min="12295" max="12295" width="12.88671875" style="113" customWidth="1"/>
    <col min="12296" max="12296" width="10.44140625" style="113" bestFit="1" customWidth="1"/>
    <col min="12297" max="12297" width="15.33203125" style="113" bestFit="1" customWidth="1"/>
    <col min="12298" max="12298" width="8.88671875" style="113"/>
    <col min="12299" max="12299" width="11.44140625" style="113" bestFit="1" customWidth="1"/>
    <col min="12300" max="12547" width="8.88671875" style="113"/>
    <col min="12548" max="12548" width="10.33203125" style="113" bestFit="1" customWidth="1"/>
    <col min="12549" max="12549" width="38" style="113" customWidth="1"/>
    <col min="12550" max="12550" width="6.6640625" style="113" customWidth="1"/>
    <col min="12551" max="12551" width="12.88671875" style="113" customWidth="1"/>
    <col min="12552" max="12552" width="10.44140625" style="113" bestFit="1" customWidth="1"/>
    <col min="12553" max="12553" width="15.33203125" style="113" bestFit="1" customWidth="1"/>
    <col min="12554" max="12554" width="8.88671875" style="113"/>
    <col min="12555" max="12555" width="11.44140625" style="113" bestFit="1" customWidth="1"/>
    <col min="12556" max="12803" width="8.88671875" style="113"/>
    <col min="12804" max="12804" width="10.33203125" style="113" bestFit="1" customWidth="1"/>
    <col min="12805" max="12805" width="38" style="113" customWidth="1"/>
    <col min="12806" max="12806" width="6.6640625" style="113" customWidth="1"/>
    <col min="12807" max="12807" width="12.88671875" style="113" customWidth="1"/>
    <col min="12808" max="12808" width="10.44140625" style="113" bestFit="1" customWidth="1"/>
    <col min="12809" max="12809" width="15.33203125" style="113" bestFit="1" customWidth="1"/>
    <col min="12810" max="12810" width="8.88671875" style="113"/>
    <col min="12811" max="12811" width="11.44140625" style="113" bestFit="1" customWidth="1"/>
    <col min="12812" max="13059" width="8.88671875" style="113"/>
    <col min="13060" max="13060" width="10.33203125" style="113" bestFit="1" customWidth="1"/>
    <col min="13061" max="13061" width="38" style="113" customWidth="1"/>
    <col min="13062" max="13062" width="6.6640625" style="113" customWidth="1"/>
    <col min="13063" max="13063" width="12.88671875" style="113" customWidth="1"/>
    <col min="13064" max="13064" width="10.44140625" style="113" bestFit="1" customWidth="1"/>
    <col min="13065" max="13065" width="15.33203125" style="113" bestFit="1" customWidth="1"/>
    <col min="13066" max="13066" width="8.88671875" style="113"/>
    <col min="13067" max="13067" width="11.44140625" style="113" bestFit="1" customWidth="1"/>
    <col min="13068" max="13315" width="8.88671875" style="113"/>
    <col min="13316" max="13316" width="10.33203125" style="113" bestFit="1" customWidth="1"/>
    <col min="13317" max="13317" width="38" style="113" customWidth="1"/>
    <col min="13318" max="13318" width="6.6640625" style="113" customWidth="1"/>
    <col min="13319" max="13319" width="12.88671875" style="113" customWidth="1"/>
    <col min="13320" max="13320" width="10.44140625" style="113" bestFit="1" customWidth="1"/>
    <col min="13321" max="13321" width="15.33203125" style="113" bestFit="1" customWidth="1"/>
    <col min="13322" max="13322" width="8.88671875" style="113"/>
    <col min="13323" max="13323" width="11.44140625" style="113" bestFit="1" customWidth="1"/>
    <col min="13324" max="13571" width="8.88671875" style="113"/>
    <col min="13572" max="13572" width="10.33203125" style="113" bestFit="1" customWidth="1"/>
    <col min="13573" max="13573" width="38" style="113" customWidth="1"/>
    <col min="13574" max="13574" width="6.6640625" style="113" customWidth="1"/>
    <col min="13575" max="13575" width="12.88671875" style="113" customWidth="1"/>
    <col min="13576" max="13576" width="10.44140625" style="113" bestFit="1" customWidth="1"/>
    <col min="13577" max="13577" width="15.33203125" style="113" bestFit="1" customWidth="1"/>
    <col min="13578" max="13578" width="8.88671875" style="113"/>
    <col min="13579" max="13579" width="11.44140625" style="113" bestFit="1" customWidth="1"/>
    <col min="13580" max="13827" width="8.88671875" style="113"/>
    <col min="13828" max="13828" width="10.33203125" style="113" bestFit="1" customWidth="1"/>
    <col min="13829" max="13829" width="38" style="113" customWidth="1"/>
    <col min="13830" max="13830" width="6.6640625" style="113" customWidth="1"/>
    <col min="13831" max="13831" width="12.88671875" style="113" customWidth="1"/>
    <col min="13832" max="13832" width="10.44140625" style="113" bestFit="1" customWidth="1"/>
    <col min="13833" max="13833" width="15.33203125" style="113" bestFit="1" customWidth="1"/>
    <col min="13834" max="13834" width="8.88671875" style="113"/>
    <col min="13835" max="13835" width="11.44140625" style="113" bestFit="1" customWidth="1"/>
    <col min="13836" max="14083" width="8.88671875" style="113"/>
    <col min="14084" max="14084" width="10.33203125" style="113" bestFit="1" customWidth="1"/>
    <col min="14085" max="14085" width="38" style="113" customWidth="1"/>
    <col min="14086" max="14086" width="6.6640625" style="113" customWidth="1"/>
    <col min="14087" max="14087" width="12.88671875" style="113" customWidth="1"/>
    <col min="14088" max="14088" width="10.44140625" style="113" bestFit="1" customWidth="1"/>
    <col min="14089" max="14089" width="15.33203125" style="113" bestFit="1" customWidth="1"/>
    <col min="14090" max="14090" width="8.88671875" style="113"/>
    <col min="14091" max="14091" width="11.44140625" style="113" bestFit="1" customWidth="1"/>
    <col min="14092" max="14339" width="8.88671875" style="113"/>
    <col min="14340" max="14340" width="10.33203125" style="113" bestFit="1" customWidth="1"/>
    <col min="14341" max="14341" width="38" style="113" customWidth="1"/>
    <col min="14342" max="14342" width="6.6640625" style="113" customWidth="1"/>
    <col min="14343" max="14343" width="12.88671875" style="113" customWidth="1"/>
    <col min="14344" max="14344" width="10.44140625" style="113" bestFit="1" customWidth="1"/>
    <col min="14345" max="14345" width="15.33203125" style="113" bestFit="1" customWidth="1"/>
    <col min="14346" max="14346" width="8.88671875" style="113"/>
    <col min="14347" max="14347" width="11.44140625" style="113" bestFit="1" customWidth="1"/>
    <col min="14348" max="14595" width="8.88671875" style="113"/>
    <col min="14596" max="14596" width="10.33203125" style="113" bestFit="1" customWidth="1"/>
    <col min="14597" max="14597" width="38" style="113" customWidth="1"/>
    <col min="14598" max="14598" width="6.6640625" style="113" customWidth="1"/>
    <col min="14599" max="14599" width="12.88671875" style="113" customWidth="1"/>
    <col min="14600" max="14600" width="10.44140625" style="113" bestFit="1" customWidth="1"/>
    <col min="14601" max="14601" width="15.33203125" style="113" bestFit="1" customWidth="1"/>
    <col min="14602" max="14602" width="8.88671875" style="113"/>
    <col min="14603" max="14603" width="11.44140625" style="113" bestFit="1" customWidth="1"/>
    <col min="14604" max="14851" width="8.88671875" style="113"/>
    <col min="14852" max="14852" width="10.33203125" style="113" bestFit="1" customWidth="1"/>
    <col min="14853" max="14853" width="38" style="113" customWidth="1"/>
    <col min="14854" max="14854" width="6.6640625" style="113" customWidth="1"/>
    <col min="14855" max="14855" width="12.88671875" style="113" customWidth="1"/>
    <col min="14856" max="14856" width="10.44140625" style="113" bestFit="1" customWidth="1"/>
    <col min="14857" max="14857" width="15.33203125" style="113" bestFit="1" customWidth="1"/>
    <col min="14858" max="14858" width="8.88671875" style="113"/>
    <col min="14859" max="14859" width="11.44140625" style="113" bestFit="1" customWidth="1"/>
    <col min="14860" max="15107" width="8.88671875" style="113"/>
    <col min="15108" max="15108" width="10.33203125" style="113" bestFit="1" customWidth="1"/>
    <col min="15109" max="15109" width="38" style="113" customWidth="1"/>
    <col min="15110" max="15110" width="6.6640625" style="113" customWidth="1"/>
    <col min="15111" max="15111" width="12.88671875" style="113" customWidth="1"/>
    <col min="15112" max="15112" width="10.44140625" style="113" bestFit="1" customWidth="1"/>
    <col min="15113" max="15113" width="15.33203125" style="113" bestFit="1" customWidth="1"/>
    <col min="15114" max="15114" width="8.88671875" style="113"/>
    <col min="15115" max="15115" width="11.44140625" style="113" bestFit="1" customWidth="1"/>
    <col min="15116" max="15363" width="8.88671875" style="113"/>
    <col min="15364" max="15364" width="10.33203125" style="113" bestFit="1" customWidth="1"/>
    <col min="15365" max="15365" width="38" style="113" customWidth="1"/>
    <col min="15366" max="15366" width="6.6640625" style="113" customWidth="1"/>
    <col min="15367" max="15367" width="12.88671875" style="113" customWidth="1"/>
    <col min="15368" max="15368" width="10.44140625" style="113" bestFit="1" customWidth="1"/>
    <col min="15369" max="15369" width="15.33203125" style="113" bestFit="1" customWidth="1"/>
    <col min="15370" max="15370" width="8.88671875" style="113"/>
    <col min="15371" max="15371" width="11.44140625" style="113" bestFit="1" customWidth="1"/>
    <col min="15372" max="15619" width="8.88671875" style="113"/>
    <col min="15620" max="15620" width="10.33203125" style="113" bestFit="1" customWidth="1"/>
    <col min="15621" max="15621" width="38" style="113" customWidth="1"/>
    <col min="15622" max="15622" width="6.6640625" style="113" customWidth="1"/>
    <col min="15623" max="15623" width="12.88671875" style="113" customWidth="1"/>
    <col min="15624" max="15624" width="10.44140625" style="113" bestFit="1" customWidth="1"/>
    <col min="15625" max="15625" width="15.33203125" style="113" bestFit="1" customWidth="1"/>
    <col min="15626" max="15626" width="8.88671875" style="113"/>
    <col min="15627" max="15627" width="11.44140625" style="113" bestFit="1" customWidth="1"/>
    <col min="15628" max="15875" width="8.88671875" style="113"/>
    <col min="15876" max="15876" width="10.33203125" style="113" bestFit="1" customWidth="1"/>
    <col min="15877" max="15877" width="38" style="113" customWidth="1"/>
    <col min="15878" max="15878" width="6.6640625" style="113" customWidth="1"/>
    <col min="15879" max="15879" width="12.88671875" style="113" customWidth="1"/>
    <col min="15880" max="15880" width="10.44140625" style="113" bestFit="1" customWidth="1"/>
    <col min="15881" max="15881" width="15.33203125" style="113" bestFit="1" customWidth="1"/>
    <col min="15882" max="15882" width="8.88671875" style="113"/>
    <col min="15883" max="15883" width="11.44140625" style="113" bestFit="1" customWidth="1"/>
    <col min="15884" max="16131" width="8.88671875" style="113"/>
    <col min="16132" max="16132" width="10.33203125" style="113" bestFit="1" customWidth="1"/>
    <col min="16133" max="16133" width="38" style="113" customWidth="1"/>
    <col min="16134" max="16134" width="6.6640625" style="113" customWidth="1"/>
    <col min="16135" max="16135" width="12.88671875" style="113" customWidth="1"/>
    <col min="16136" max="16136" width="10.44140625" style="113" bestFit="1" customWidth="1"/>
    <col min="16137" max="16137" width="15.33203125" style="113" bestFit="1" customWidth="1"/>
    <col min="16138" max="16138" width="8.88671875" style="113"/>
    <col min="16139" max="16139" width="11.44140625" style="113" bestFit="1" customWidth="1"/>
    <col min="16140" max="16384" width="8.88671875" style="113"/>
  </cols>
  <sheetData>
    <row r="1" spans="1:12" ht="17.399999999999999" customHeight="1" x14ac:dyDescent="0.25">
      <c r="A1" s="225" t="s">
        <v>98</v>
      </c>
      <c r="B1" s="225"/>
      <c r="C1" s="225"/>
      <c r="D1" s="225"/>
      <c r="E1" s="225"/>
      <c r="F1" s="225"/>
      <c r="G1" s="225"/>
      <c r="H1" s="225"/>
      <c r="I1" s="225"/>
    </row>
    <row r="2" spans="1:12" ht="27.6" customHeight="1" x14ac:dyDescent="0.25">
      <c r="A2" s="207" t="s">
        <v>114</v>
      </c>
      <c r="B2" s="207"/>
      <c r="C2" s="207"/>
      <c r="D2" s="207"/>
      <c r="E2" s="207"/>
      <c r="F2" s="207"/>
      <c r="G2" s="207"/>
      <c r="H2" s="207"/>
      <c r="I2" s="207"/>
    </row>
    <row r="3" spans="1:12" ht="31.95" customHeight="1" thickBot="1" x14ac:dyDescent="0.3">
      <c r="A3" s="207" t="s">
        <v>116</v>
      </c>
      <c r="B3" s="207"/>
      <c r="C3" s="207"/>
      <c r="D3" s="207"/>
      <c r="E3" s="207"/>
      <c r="F3" s="207"/>
      <c r="G3" s="207"/>
      <c r="H3" s="207"/>
      <c r="I3" s="207"/>
      <c r="K3" s="118" t="s">
        <v>5</v>
      </c>
    </row>
    <row r="4" spans="1:12" ht="42.6" thickTop="1" thickBot="1" x14ac:dyDescent="0.3">
      <c r="A4" s="114" t="s">
        <v>6</v>
      </c>
      <c r="B4" s="114" t="s">
        <v>192</v>
      </c>
      <c r="C4" s="131" t="s">
        <v>0</v>
      </c>
      <c r="D4" s="131" t="s">
        <v>7</v>
      </c>
      <c r="E4" s="132" t="s">
        <v>8</v>
      </c>
      <c r="F4" s="131" t="s">
        <v>9</v>
      </c>
      <c r="G4" s="111" t="s">
        <v>190</v>
      </c>
      <c r="H4" s="111" t="s">
        <v>191</v>
      </c>
      <c r="I4" s="133" t="s">
        <v>10</v>
      </c>
      <c r="K4" s="118">
        <v>1.08</v>
      </c>
      <c r="L4" s="113" t="s">
        <v>11</v>
      </c>
    </row>
    <row r="5" spans="1:12" ht="55.8" thickTop="1" x14ac:dyDescent="0.25">
      <c r="A5" s="134" t="s">
        <v>12</v>
      </c>
      <c r="B5" s="135"/>
      <c r="C5" s="136" t="s">
        <v>13</v>
      </c>
      <c r="D5" s="137" t="s">
        <v>14</v>
      </c>
      <c r="E5" s="138">
        <f>K4*247.15</f>
        <v>266.92</v>
      </c>
      <c r="F5" s="139">
        <f>'MS Plum Hazara'!H10*K5</f>
        <v>0</v>
      </c>
      <c r="G5" s="140"/>
      <c r="H5" s="140"/>
      <c r="I5" s="141">
        <f>F5*E5</f>
        <v>0</v>
      </c>
      <c r="K5" s="142">
        <f>1.05</f>
        <v>1.05</v>
      </c>
      <c r="L5" s="113" t="s">
        <v>15</v>
      </c>
    </row>
    <row r="6" spans="1:12" ht="41.4" x14ac:dyDescent="0.25">
      <c r="A6" s="134" t="s">
        <v>16</v>
      </c>
      <c r="B6" s="135"/>
      <c r="C6" s="143" t="s">
        <v>17</v>
      </c>
      <c r="D6" s="137" t="s">
        <v>14</v>
      </c>
      <c r="E6" s="144">
        <f>K4*2875.43</f>
        <v>3105.46</v>
      </c>
      <c r="F6" s="139">
        <f>'MS Plum Hazara'!H13*K5</f>
        <v>0</v>
      </c>
      <c r="G6" s="140"/>
      <c r="H6" s="140"/>
      <c r="I6" s="141">
        <f>F6*E6</f>
        <v>0</v>
      </c>
    </row>
    <row r="7" spans="1:12" ht="27.6" x14ac:dyDescent="0.25">
      <c r="A7" s="134" t="s">
        <v>18</v>
      </c>
      <c r="B7" s="135"/>
      <c r="C7" s="143" t="s">
        <v>19</v>
      </c>
      <c r="D7" s="137" t="s">
        <v>20</v>
      </c>
      <c r="E7" s="144">
        <f>K4*681.93</f>
        <v>736.48</v>
      </c>
      <c r="F7" s="139">
        <f>'MS Plum Hazara'!H18*K5</f>
        <v>0</v>
      </c>
      <c r="G7" s="140"/>
      <c r="H7" s="140"/>
      <c r="I7" s="141">
        <f t="shared" ref="I7:I12" si="0">F7*E7</f>
        <v>0</v>
      </c>
    </row>
    <row r="8" spans="1:12" ht="41.4" x14ac:dyDescent="0.25">
      <c r="A8" s="134" t="s">
        <v>21</v>
      </c>
      <c r="B8" s="135"/>
      <c r="C8" s="143" t="s">
        <v>22</v>
      </c>
      <c r="D8" s="137" t="s">
        <v>14</v>
      </c>
      <c r="E8" s="144">
        <f>K4*12745.86</f>
        <v>13765.53</v>
      </c>
      <c r="F8" s="139">
        <f>'MS Plum Hazara'!H21*K5</f>
        <v>0</v>
      </c>
      <c r="G8" s="140"/>
      <c r="H8" s="140"/>
      <c r="I8" s="141">
        <f t="shared" si="0"/>
        <v>0</v>
      </c>
    </row>
    <row r="9" spans="1:12" ht="27.6" x14ac:dyDescent="0.25">
      <c r="A9" s="134" t="s">
        <v>23</v>
      </c>
      <c r="B9" s="135"/>
      <c r="C9" s="143" t="s">
        <v>24</v>
      </c>
      <c r="D9" s="137" t="s">
        <v>14</v>
      </c>
      <c r="E9" s="144">
        <f>K4*7839.27</f>
        <v>8466.41</v>
      </c>
      <c r="F9" s="139">
        <f>'MS Plum Hazara'!H24*K5</f>
        <v>0</v>
      </c>
      <c r="G9" s="140"/>
      <c r="H9" s="140"/>
      <c r="I9" s="141">
        <f t="shared" si="0"/>
        <v>0</v>
      </c>
    </row>
    <row r="10" spans="1:12" ht="41.4" x14ac:dyDescent="0.25">
      <c r="A10" s="134" t="s">
        <v>25</v>
      </c>
      <c r="B10" s="135"/>
      <c r="C10" s="143" t="s">
        <v>26</v>
      </c>
      <c r="D10" s="137" t="s">
        <v>20</v>
      </c>
      <c r="E10" s="144">
        <f>K4*710.56</f>
        <v>767.4</v>
      </c>
      <c r="F10" s="139">
        <f>'MS Plum Hazara'!H27*K5</f>
        <v>0</v>
      </c>
      <c r="G10" s="140"/>
      <c r="H10" s="140"/>
      <c r="I10" s="141">
        <f t="shared" si="0"/>
        <v>0</v>
      </c>
    </row>
    <row r="11" spans="1:12" s="148" customFormat="1" ht="55.2" x14ac:dyDescent="0.25">
      <c r="A11" s="145" t="s">
        <v>27</v>
      </c>
      <c r="B11" s="146"/>
      <c r="C11" s="147" t="s">
        <v>28</v>
      </c>
      <c r="D11" s="137" t="s">
        <v>29</v>
      </c>
      <c r="E11" s="144">
        <f>K4*314.55</f>
        <v>339.71</v>
      </c>
      <c r="F11" s="139">
        <f>'MS Plum Hazara'!H30*K5</f>
        <v>0</v>
      </c>
      <c r="G11" s="140"/>
      <c r="H11" s="140"/>
      <c r="I11" s="141">
        <f t="shared" si="0"/>
        <v>0</v>
      </c>
    </row>
    <row r="12" spans="1:12" ht="27.6" x14ac:dyDescent="0.25">
      <c r="A12" s="134" t="s">
        <v>30</v>
      </c>
      <c r="B12" s="135"/>
      <c r="C12" s="143" t="s">
        <v>31</v>
      </c>
      <c r="D12" s="137" t="s">
        <v>14</v>
      </c>
      <c r="E12" s="138">
        <f>K4*123.11</f>
        <v>132.96</v>
      </c>
      <c r="F12" s="139">
        <f>'MS Plum Hazara'!H33*K5</f>
        <v>0</v>
      </c>
      <c r="G12" s="140"/>
      <c r="H12" s="140"/>
      <c r="I12" s="141">
        <f t="shared" si="0"/>
        <v>0</v>
      </c>
    </row>
    <row r="13" spans="1:12" ht="55.2" x14ac:dyDescent="0.25">
      <c r="A13" s="119" t="s">
        <v>32</v>
      </c>
      <c r="B13" s="120"/>
      <c r="C13" s="127" t="s">
        <v>33</v>
      </c>
      <c r="D13" s="122" t="s">
        <v>14</v>
      </c>
      <c r="E13" s="123">
        <f>K4*357.09</f>
        <v>385.66</v>
      </c>
      <c r="F13" s="124">
        <f>'MS Plum Hazara'!H36*K5</f>
        <v>0</v>
      </c>
      <c r="G13" s="125"/>
      <c r="H13" s="125"/>
      <c r="I13" s="126">
        <f>F13*E13</f>
        <v>0</v>
      </c>
    </row>
    <row r="14" spans="1:12" ht="24" customHeight="1" thickBot="1" x14ac:dyDescent="0.3">
      <c r="A14" s="222" t="s">
        <v>4</v>
      </c>
      <c r="B14" s="223"/>
      <c r="C14" s="224"/>
      <c r="D14" s="224"/>
      <c r="E14" s="224"/>
      <c r="F14" s="128"/>
      <c r="G14" s="129"/>
      <c r="H14" s="129"/>
      <c r="I14" s="130">
        <f>SUM(I5:I13)</f>
        <v>0</v>
      </c>
      <c r="J14" s="149"/>
    </row>
  </sheetData>
  <mergeCells count="4">
    <mergeCell ref="A1:I1"/>
    <mergeCell ref="A2:I2"/>
    <mergeCell ref="A3:I3"/>
    <mergeCell ref="A14:E14"/>
  </mergeCells>
  <printOptions horizontalCentered="1"/>
  <pageMargins left="0.59055118110236227" right="0.59055118110236227" top="0.59055118110236227" bottom="0.59055118110236227" header="0.11811023622047245" footer="0.11811023622047245"/>
  <pageSetup paperSize="9" scale="98"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49">
    <tabColor theme="3" tint="0.59999389629810485"/>
  </sheetPr>
  <dimension ref="A1:I36"/>
  <sheetViews>
    <sheetView view="pageBreakPreview" topLeftCell="B25" zoomScale="140" zoomScaleNormal="100" zoomScaleSheetLayoutView="140" workbookViewId="0">
      <selection activeCell="B10" sqref="B10:G10"/>
    </sheetView>
  </sheetViews>
  <sheetFormatPr defaultColWidth="8.88671875" defaultRowHeight="13.2" x14ac:dyDescent="0.25"/>
  <cols>
    <col min="1" max="1" width="11.109375" style="41" customWidth="1"/>
    <col min="2" max="2" width="28" style="41" customWidth="1"/>
    <col min="3" max="3" width="4.5546875" style="41" bestFit="1" customWidth="1"/>
    <col min="4" max="4" width="6.44140625" style="41" customWidth="1"/>
    <col min="5" max="5" width="9.33203125" style="41" bestFit="1" customWidth="1"/>
    <col min="6" max="6" width="7.33203125" style="41" bestFit="1" customWidth="1"/>
    <col min="7" max="7" width="6.88671875" style="41" bestFit="1" customWidth="1"/>
    <col min="8" max="8" width="18.5546875" style="41" customWidth="1"/>
    <col min="9" max="256" width="8.88671875" style="11"/>
    <col min="257" max="257" width="11.109375" style="11" customWidth="1"/>
    <col min="258" max="258" width="28" style="11" customWidth="1"/>
    <col min="259" max="259" width="4.5546875" style="11" bestFit="1" customWidth="1"/>
    <col min="260" max="260" width="6.44140625" style="11" customWidth="1"/>
    <col min="261" max="261" width="9.33203125" style="11" bestFit="1" customWidth="1"/>
    <col min="262" max="262" width="7.33203125" style="11" bestFit="1" customWidth="1"/>
    <col min="263" max="263" width="6.88671875" style="11" bestFit="1" customWidth="1"/>
    <col min="264" max="264" width="18.5546875" style="11" customWidth="1"/>
    <col min="265" max="512" width="8.88671875" style="11"/>
    <col min="513" max="513" width="11.109375" style="11" customWidth="1"/>
    <col min="514" max="514" width="28" style="11" customWidth="1"/>
    <col min="515" max="515" width="4.5546875" style="11" bestFit="1" customWidth="1"/>
    <col min="516" max="516" width="6.44140625" style="11" customWidth="1"/>
    <col min="517" max="517" width="9.33203125" style="11" bestFit="1" customWidth="1"/>
    <col min="518" max="518" width="7.33203125" style="11" bestFit="1" customWidth="1"/>
    <col min="519" max="519" width="6.88671875" style="11" bestFit="1" customWidth="1"/>
    <col min="520" max="520" width="18.5546875" style="11" customWidth="1"/>
    <col min="521" max="768" width="8.88671875" style="11"/>
    <col min="769" max="769" width="11.109375" style="11" customWidth="1"/>
    <col min="770" max="770" width="28" style="11" customWidth="1"/>
    <col min="771" max="771" width="4.5546875" style="11" bestFit="1" customWidth="1"/>
    <col min="772" max="772" width="6.44140625" style="11" customWidth="1"/>
    <col min="773" max="773" width="9.33203125" style="11" bestFit="1" customWidth="1"/>
    <col min="774" max="774" width="7.33203125" style="11" bestFit="1" customWidth="1"/>
    <col min="775" max="775" width="6.88671875" style="11" bestFit="1" customWidth="1"/>
    <col min="776" max="776" width="18.5546875" style="11" customWidth="1"/>
    <col min="777" max="1024" width="8.88671875" style="11"/>
    <col min="1025" max="1025" width="11.109375" style="11" customWidth="1"/>
    <col min="1026" max="1026" width="28" style="11" customWidth="1"/>
    <col min="1027" max="1027" width="4.5546875" style="11" bestFit="1" customWidth="1"/>
    <col min="1028" max="1028" width="6.44140625" style="11" customWidth="1"/>
    <col min="1029" max="1029" width="9.33203125" style="11" bestFit="1" customWidth="1"/>
    <col min="1030" max="1030" width="7.33203125" style="11" bestFit="1" customWidth="1"/>
    <col min="1031" max="1031" width="6.88671875" style="11" bestFit="1" customWidth="1"/>
    <col min="1032" max="1032" width="18.5546875" style="11" customWidth="1"/>
    <col min="1033" max="1280" width="8.88671875" style="11"/>
    <col min="1281" max="1281" width="11.109375" style="11" customWidth="1"/>
    <col min="1282" max="1282" width="28" style="11" customWidth="1"/>
    <col min="1283" max="1283" width="4.5546875" style="11" bestFit="1" customWidth="1"/>
    <col min="1284" max="1284" width="6.44140625" style="11" customWidth="1"/>
    <col min="1285" max="1285" width="9.33203125" style="11" bestFit="1" customWidth="1"/>
    <col min="1286" max="1286" width="7.33203125" style="11" bestFit="1" customWidth="1"/>
    <col min="1287" max="1287" width="6.88671875" style="11" bestFit="1" customWidth="1"/>
    <col min="1288" max="1288" width="18.5546875" style="11" customWidth="1"/>
    <col min="1289" max="1536" width="8.88671875" style="11"/>
    <col min="1537" max="1537" width="11.109375" style="11" customWidth="1"/>
    <col min="1538" max="1538" width="28" style="11" customWidth="1"/>
    <col min="1539" max="1539" width="4.5546875" style="11" bestFit="1" customWidth="1"/>
    <col min="1540" max="1540" width="6.44140625" style="11" customWidth="1"/>
    <col min="1541" max="1541" width="9.33203125" style="11" bestFit="1" customWidth="1"/>
    <col min="1542" max="1542" width="7.33203125" style="11" bestFit="1" customWidth="1"/>
    <col min="1543" max="1543" width="6.88671875" style="11" bestFit="1" customWidth="1"/>
    <col min="1544" max="1544" width="18.5546875" style="11" customWidth="1"/>
    <col min="1545" max="1792" width="8.88671875" style="11"/>
    <col min="1793" max="1793" width="11.109375" style="11" customWidth="1"/>
    <col min="1794" max="1794" width="28" style="11" customWidth="1"/>
    <col min="1795" max="1795" width="4.5546875" style="11" bestFit="1" customWidth="1"/>
    <col min="1796" max="1796" width="6.44140625" style="11" customWidth="1"/>
    <col min="1797" max="1797" width="9.33203125" style="11" bestFit="1" customWidth="1"/>
    <col min="1798" max="1798" width="7.33203125" style="11" bestFit="1" customWidth="1"/>
    <col min="1799" max="1799" width="6.88671875" style="11" bestFit="1" customWidth="1"/>
    <col min="1800" max="1800" width="18.5546875" style="11" customWidth="1"/>
    <col min="1801" max="2048" width="8.88671875" style="11"/>
    <col min="2049" max="2049" width="11.109375" style="11" customWidth="1"/>
    <col min="2050" max="2050" width="28" style="11" customWidth="1"/>
    <col min="2051" max="2051" width="4.5546875" style="11" bestFit="1" customWidth="1"/>
    <col min="2052" max="2052" width="6.44140625" style="11" customWidth="1"/>
    <col min="2053" max="2053" width="9.33203125" style="11" bestFit="1" customWidth="1"/>
    <col min="2054" max="2054" width="7.33203125" style="11" bestFit="1" customWidth="1"/>
    <col min="2055" max="2055" width="6.88671875" style="11" bestFit="1" customWidth="1"/>
    <col min="2056" max="2056" width="18.5546875" style="11" customWidth="1"/>
    <col min="2057" max="2304" width="8.88671875" style="11"/>
    <col min="2305" max="2305" width="11.109375" style="11" customWidth="1"/>
    <col min="2306" max="2306" width="28" style="11" customWidth="1"/>
    <col min="2307" max="2307" width="4.5546875" style="11" bestFit="1" customWidth="1"/>
    <col min="2308" max="2308" width="6.44140625" style="11" customWidth="1"/>
    <col min="2309" max="2309" width="9.33203125" style="11" bestFit="1" customWidth="1"/>
    <col min="2310" max="2310" width="7.33203125" style="11" bestFit="1" customWidth="1"/>
    <col min="2311" max="2311" width="6.88671875" style="11" bestFit="1" customWidth="1"/>
    <col min="2312" max="2312" width="18.5546875" style="11" customWidth="1"/>
    <col min="2313" max="2560" width="8.88671875" style="11"/>
    <col min="2561" max="2561" width="11.109375" style="11" customWidth="1"/>
    <col min="2562" max="2562" width="28" style="11" customWidth="1"/>
    <col min="2563" max="2563" width="4.5546875" style="11" bestFit="1" customWidth="1"/>
    <col min="2564" max="2564" width="6.44140625" style="11" customWidth="1"/>
    <col min="2565" max="2565" width="9.33203125" style="11" bestFit="1" customWidth="1"/>
    <col min="2566" max="2566" width="7.33203125" style="11" bestFit="1" customWidth="1"/>
    <col min="2567" max="2567" width="6.88671875" style="11" bestFit="1" customWidth="1"/>
    <col min="2568" max="2568" width="18.5546875" style="11" customWidth="1"/>
    <col min="2569" max="2816" width="8.88671875" style="11"/>
    <col min="2817" max="2817" width="11.109375" style="11" customWidth="1"/>
    <col min="2818" max="2818" width="28" style="11" customWidth="1"/>
    <col min="2819" max="2819" width="4.5546875" style="11" bestFit="1" customWidth="1"/>
    <col min="2820" max="2820" width="6.44140625" style="11" customWidth="1"/>
    <col min="2821" max="2821" width="9.33203125" style="11" bestFit="1" customWidth="1"/>
    <col min="2822" max="2822" width="7.33203125" style="11" bestFit="1" customWidth="1"/>
    <col min="2823" max="2823" width="6.88671875" style="11" bestFit="1" customWidth="1"/>
    <col min="2824" max="2824" width="18.5546875" style="11" customWidth="1"/>
    <col min="2825" max="3072" width="8.88671875" style="11"/>
    <col min="3073" max="3073" width="11.109375" style="11" customWidth="1"/>
    <col min="3074" max="3074" width="28" style="11" customWidth="1"/>
    <col min="3075" max="3075" width="4.5546875" style="11" bestFit="1" customWidth="1"/>
    <col min="3076" max="3076" width="6.44140625" style="11" customWidth="1"/>
    <col min="3077" max="3077" width="9.33203125" style="11" bestFit="1" customWidth="1"/>
    <col min="3078" max="3078" width="7.33203125" style="11" bestFit="1" customWidth="1"/>
    <col min="3079" max="3079" width="6.88671875" style="11" bestFit="1" customWidth="1"/>
    <col min="3080" max="3080" width="18.5546875" style="11" customWidth="1"/>
    <col min="3081" max="3328" width="8.88671875" style="11"/>
    <col min="3329" max="3329" width="11.109375" style="11" customWidth="1"/>
    <col min="3330" max="3330" width="28" style="11" customWidth="1"/>
    <col min="3331" max="3331" width="4.5546875" style="11" bestFit="1" customWidth="1"/>
    <col min="3332" max="3332" width="6.44140625" style="11" customWidth="1"/>
    <col min="3333" max="3333" width="9.33203125" style="11" bestFit="1" customWidth="1"/>
    <col min="3334" max="3334" width="7.33203125" style="11" bestFit="1" customWidth="1"/>
    <col min="3335" max="3335" width="6.88671875" style="11" bestFit="1" customWidth="1"/>
    <col min="3336" max="3336" width="18.5546875" style="11" customWidth="1"/>
    <col min="3337" max="3584" width="8.88671875" style="11"/>
    <col min="3585" max="3585" width="11.109375" style="11" customWidth="1"/>
    <col min="3586" max="3586" width="28" style="11" customWidth="1"/>
    <col min="3587" max="3587" width="4.5546875" style="11" bestFit="1" customWidth="1"/>
    <col min="3588" max="3588" width="6.44140625" style="11" customWidth="1"/>
    <col min="3589" max="3589" width="9.33203125" style="11" bestFit="1" customWidth="1"/>
    <col min="3590" max="3590" width="7.33203125" style="11" bestFit="1" customWidth="1"/>
    <col min="3591" max="3591" width="6.88671875" style="11" bestFit="1" customWidth="1"/>
    <col min="3592" max="3592" width="18.5546875" style="11" customWidth="1"/>
    <col min="3593" max="3840" width="8.88671875" style="11"/>
    <col min="3841" max="3841" width="11.109375" style="11" customWidth="1"/>
    <col min="3842" max="3842" width="28" style="11" customWidth="1"/>
    <col min="3843" max="3843" width="4.5546875" style="11" bestFit="1" customWidth="1"/>
    <col min="3844" max="3844" width="6.44140625" style="11" customWidth="1"/>
    <col min="3845" max="3845" width="9.33203125" style="11" bestFit="1" customWidth="1"/>
    <col min="3846" max="3846" width="7.33203125" style="11" bestFit="1" customWidth="1"/>
    <col min="3847" max="3847" width="6.88671875" style="11" bestFit="1" customWidth="1"/>
    <col min="3848" max="3848" width="18.5546875" style="11" customWidth="1"/>
    <col min="3849" max="4096" width="8.88671875" style="11"/>
    <col min="4097" max="4097" width="11.109375" style="11" customWidth="1"/>
    <col min="4098" max="4098" width="28" style="11" customWidth="1"/>
    <col min="4099" max="4099" width="4.5546875" style="11" bestFit="1" customWidth="1"/>
    <col min="4100" max="4100" width="6.44140625" style="11" customWidth="1"/>
    <col min="4101" max="4101" width="9.33203125" style="11" bestFit="1" customWidth="1"/>
    <col min="4102" max="4102" width="7.33203125" style="11" bestFit="1" customWidth="1"/>
    <col min="4103" max="4103" width="6.88671875" style="11" bestFit="1" customWidth="1"/>
    <col min="4104" max="4104" width="18.5546875" style="11" customWidth="1"/>
    <col min="4105" max="4352" width="8.88671875" style="11"/>
    <col min="4353" max="4353" width="11.109375" style="11" customWidth="1"/>
    <col min="4354" max="4354" width="28" style="11" customWidth="1"/>
    <col min="4355" max="4355" width="4.5546875" style="11" bestFit="1" customWidth="1"/>
    <col min="4356" max="4356" width="6.44140625" style="11" customWidth="1"/>
    <col min="4357" max="4357" width="9.33203125" style="11" bestFit="1" customWidth="1"/>
    <col min="4358" max="4358" width="7.33203125" style="11" bestFit="1" customWidth="1"/>
    <col min="4359" max="4359" width="6.88671875" style="11" bestFit="1" customWidth="1"/>
    <col min="4360" max="4360" width="18.5546875" style="11" customWidth="1"/>
    <col min="4361" max="4608" width="8.88671875" style="11"/>
    <col min="4609" max="4609" width="11.109375" style="11" customWidth="1"/>
    <col min="4610" max="4610" width="28" style="11" customWidth="1"/>
    <col min="4611" max="4611" width="4.5546875" style="11" bestFit="1" customWidth="1"/>
    <col min="4612" max="4612" width="6.44140625" style="11" customWidth="1"/>
    <col min="4613" max="4613" width="9.33203125" style="11" bestFit="1" customWidth="1"/>
    <col min="4614" max="4614" width="7.33203125" style="11" bestFit="1" customWidth="1"/>
    <col min="4615" max="4615" width="6.88671875" style="11" bestFit="1" customWidth="1"/>
    <col min="4616" max="4616" width="18.5546875" style="11" customWidth="1"/>
    <col min="4617" max="4864" width="8.88671875" style="11"/>
    <col min="4865" max="4865" width="11.109375" style="11" customWidth="1"/>
    <col min="4866" max="4866" width="28" style="11" customWidth="1"/>
    <col min="4867" max="4867" width="4.5546875" style="11" bestFit="1" customWidth="1"/>
    <col min="4868" max="4868" width="6.44140625" style="11" customWidth="1"/>
    <col min="4869" max="4869" width="9.33203125" style="11" bestFit="1" customWidth="1"/>
    <col min="4870" max="4870" width="7.33203125" style="11" bestFit="1" customWidth="1"/>
    <col min="4871" max="4871" width="6.88671875" style="11" bestFit="1" customWidth="1"/>
    <col min="4872" max="4872" width="18.5546875" style="11" customWidth="1"/>
    <col min="4873" max="5120" width="8.88671875" style="11"/>
    <col min="5121" max="5121" width="11.109375" style="11" customWidth="1"/>
    <col min="5122" max="5122" width="28" style="11" customWidth="1"/>
    <col min="5123" max="5123" width="4.5546875" style="11" bestFit="1" customWidth="1"/>
    <col min="5124" max="5124" width="6.44140625" style="11" customWidth="1"/>
    <col min="5125" max="5125" width="9.33203125" style="11" bestFit="1" customWidth="1"/>
    <col min="5126" max="5126" width="7.33203125" style="11" bestFit="1" customWidth="1"/>
    <col min="5127" max="5127" width="6.88671875" style="11" bestFit="1" customWidth="1"/>
    <col min="5128" max="5128" width="18.5546875" style="11" customWidth="1"/>
    <col min="5129" max="5376" width="8.88671875" style="11"/>
    <col min="5377" max="5377" width="11.109375" style="11" customWidth="1"/>
    <col min="5378" max="5378" width="28" style="11" customWidth="1"/>
    <col min="5379" max="5379" width="4.5546875" style="11" bestFit="1" customWidth="1"/>
    <col min="5380" max="5380" width="6.44140625" style="11" customWidth="1"/>
    <col min="5381" max="5381" width="9.33203125" style="11" bestFit="1" customWidth="1"/>
    <col min="5382" max="5382" width="7.33203125" style="11" bestFit="1" customWidth="1"/>
    <col min="5383" max="5383" width="6.88671875" style="11" bestFit="1" customWidth="1"/>
    <col min="5384" max="5384" width="18.5546875" style="11" customWidth="1"/>
    <col min="5385" max="5632" width="8.88671875" style="11"/>
    <col min="5633" max="5633" width="11.109375" style="11" customWidth="1"/>
    <col min="5634" max="5634" width="28" style="11" customWidth="1"/>
    <col min="5635" max="5635" width="4.5546875" style="11" bestFit="1" customWidth="1"/>
    <col min="5636" max="5636" width="6.44140625" style="11" customWidth="1"/>
    <col min="5637" max="5637" width="9.33203125" style="11" bestFit="1" customWidth="1"/>
    <col min="5638" max="5638" width="7.33203125" style="11" bestFit="1" customWidth="1"/>
    <col min="5639" max="5639" width="6.88671875" style="11" bestFit="1" customWidth="1"/>
    <col min="5640" max="5640" width="18.5546875" style="11" customWidth="1"/>
    <col min="5641" max="5888" width="8.88671875" style="11"/>
    <col min="5889" max="5889" width="11.109375" style="11" customWidth="1"/>
    <col min="5890" max="5890" width="28" style="11" customWidth="1"/>
    <col min="5891" max="5891" width="4.5546875" style="11" bestFit="1" customWidth="1"/>
    <col min="5892" max="5892" width="6.44140625" style="11" customWidth="1"/>
    <col min="5893" max="5893" width="9.33203125" style="11" bestFit="1" customWidth="1"/>
    <col min="5894" max="5894" width="7.33203125" style="11" bestFit="1" customWidth="1"/>
    <col min="5895" max="5895" width="6.88671875" style="11" bestFit="1" customWidth="1"/>
    <col min="5896" max="5896" width="18.5546875" style="11" customWidth="1"/>
    <col min="5897" max="6144" width="8.88671875" style="11"/>
    <col min="6145" max="6145" width="11.109375" style="11" customWidth="1"/>
    <col min="6146" max="6146" width="28" style="11" customWidth="1"/>
    <col min="6147" max="6147" width="4.5546875" style="11" bestFit="1" customWidth="1"/>
    <col min="6148" max="6148" width="6.44140625" style="11" customWidth="1"/>
    <col min="6149" max="6149" width="9.33203125" style="11" bestFit="1" customWidth="1"/>
    <col min="6150" max="6150" width="7.33203125" style="11" bestFit="1" customWidth="1"/>
    <col min="6151" max="6151" width="6.88671875" style="11" bestFit="1" customWidth="1"/>
    <col min="6152" max="6152" width="18.5546875" style="11" customWidth="1"/>
    <col min="6153" max="6400" width="8.88671875" style="11"/>
    <col min="6401" max="6401" width="11.109375" style="11" customWidth="1"/>
    <col min="6402" max="6402" width="28" style="11" customWidth="1"/>
    <col min="6403" max="6403" width="4.5546875" style="11" bestFit="1" customWidth="1"/>
    <col min="6404" max="6404" width="6.44140625" style="11" customWidth="1"/>
    <col min="6405" max="6405" width="9.33203125" style="11" bestFit="1" customWidth="1"/>
    <col min="6406" max="6406" width="7.33203125" style="11" bestFit="1" customWidth="1"/>
    <col min="6407" max="6407" width="6.88671875" style="11" bestFit="1" customWidth="1"/>
    <col min="6408" max="6408" width="18.5546875" style="11" customWidth="1"/>
    <col min="6409" max="6656" width="8.88671875" style="11"/>
    <col min="6657" max="6657" width="11.109375" style="11" customWidth="1"/>
    <col min="6658" max="6658" width="28" style="11" customWidth="1"/>
    <col min="6659" max="6659" width="4.5546875" style="11" bestFit="1" customWidth="1"/>
    <col min="6660" max="6660" width="6.44140625" style="11" customWidth="1"/>
    <col min="6661" max="6661" width="9.33203125" style="11" bestFit="1" customWidth="1"/>
    <col min="6662" max="6662" width="7.33203125" style="11" bestFit="1" customWidth="1"/>
    <col min="6663" max="6663" width="6.88671875" style="11" bestFit="1" customWidth="1"/>
    <col min="6664" max="6664" width="18.5546875" style="11" customWidth="1"/>
    <col min="6665" max="6912" width="8.88671875" style="11"/>
    <col min="6913" max="6913" width="11.109375" style="11" customWidth="1"/>
    <col min="6914" max="6914" width="28" style="11" customWidth="1"/>
    <col min="6915" max="6915" width="4.5546875" style="11" bestFit="1" customWidth="1"/>
    <col min="6916" max="6916" width="6.44140625" style="11" customWidth="1"/>
    <col min="6917" max="6917" width="9.33203125" style="11" bestFit="1" customWidth="1"/>
    <col min="6918" max="6918" width="7.33203125" style="11" bestFit="1" customWidth="1"/>
    <col min="6919" max="6919" width="6.88671875" style="11" bestFit="1" customWidth="1"/>
    <col min="6920" max="6920" width="18.5546875" style="11" customWidth="1"/>
    <col min="6921" max="7168" width="8.88671875" style="11"/>
    <col min="7169" max="7169" width="11.109375" style="11" customWidth="1"/>
    <col min="7170" max="7170" width="28" style="11" customWidth="1"/>
    <col min="7171" max="7171" width="4.5546875" style="11" bestFit="1" customWidth="1"/>
    <col min="7172" max="7172" width="6.44140625" style="11" customWidth="1"/>
    <col min="7173" max="7173" width="9.33203125" style="11" bestFit="1" customWidth="1"/>
    <col min="7174" max="7174" width="7.33203125" style="11" bestFit="1" customWidth="1"/>
    <col min="7175" max="7175" width="6.88671875" style="11" bestFit="1" customWidth="1"/>
    <col min="7176" max="7176" width="18.5546875" style="11" customWidth="1"/>
    <col min="7177" max="7424" width="8.88671875" style="11"/>
    <col min="7425" max="7425" width="11.109375" style="11" customWidth="1"/>
    <col min="7426" max="7426" width="28" style="11" customWidth="1"/>
    <col min="7427" max="7427" width="4.5546875" style="11" bestFit="1" customWidth="1"/>
    <col min="7428" max="7428" width="6.44140625" style="11" customWidth="1"/>
    <col min="7429" max="7429" width="9.33203125" style="11" bestFit="1" customWidth="1"/>
    <col min="7430" max="7430" width="7.33203125" style="11" bestFit="1" customWidth="1"/>
    <col min="7431" max="7431" width="6.88671875" style="11" bestFit="1" customWidth="1"/>
    <col min="7432" max="7432" width="18.5546875" style="11" customWidth="1"/>
    <col min="7433" max="7680" width="8.88671875" style="11"/>
    <col min="7681" max="7681" width="11.109375" style="11" customWidth="1"/>
    <col min="7682" max="7682" width="28" style="11" customWidth="1"/>
    <col min="7683" max="7683" width="4.5546875" style="11" bestFit="1" customWidth="1"/>
    <col min="7684" max="7684" width="6.44140625" style="11" customWidth="1"/>
    <col min="7685" max="7685" width="9.33203125" style="11" bestFit="1" customWidth="1"/>
    <col min="7686" max="7686" width="7.33203125" style="11" bestFit="1" customWidth="1"/>
    <col min="7687" max="7687" width="6.88671875" style="11" bestFit="1" customWidth="1"/>
    <col min="7688" max="7688" width="18.5546875" style="11" customWidth="1"/>
    <col min="7689" max="7936" width="8.88671875" style="11"/>
    <col min="7937" max="7937" width="11.109375" style="11" customWidth="1"/>
    <col min="7938" max="7938" width="28" style="11" customWidth="1"/>
    <col min="7939" max="7939" width="4.5546875" style="11" bestFit="1" customWidth="1"/>
    <col min="7940" max="7940" width="6.44140625" style="11" customWidth="1"/>
    <col min="7941" max="7941" width="9.33203125" style="11" bestFit="1" customWidth="1"/>
    <col min="7942" max="7942" width="7.33203125" style="11" bestFit="1" customWidth="1"/>
    <col min="7943" max="7943" width="6.88671875" style="11" bestFit="1" customWidth="1"/>
    <col min="7944" max="7944" width="18.5546875" style="11" customWidth="1"/>
    <col min="7945" max="8192" width="8.88671875" style="11"/>
    <col min="8193" max="8193" width="11.109375" style="11" customWidth="1"/>
    <col min="8194" max="8194" width="28" style="11" customWidth="1"/>
    <col min="8195" max="8195" width="4.5546875" style="11" bestFit="1" customWidth="1"/>
    <col min="8196" max="8196" width="6.44140625" style="11" customWidth="1"/>
    <col min="8197" max="8197" width="9.33203125" style="11" bestFit="1" customWidth="1"/>
    <col min="8198" max="8198" width="7.33203125" style="11" bestFit="1" customWidth="1"/>
    <col min="8199" max="8199" width="6.88671875" style="11" bestFit="1" customWidth="1"/>
    <col min="8200" max="8200" width="18.5546875" style="11" customWidth="1"/>
    <col min="8201" max="8448" width="8.88671875" style="11"/>
    <col min="8449" max="8449" width="11.109375" style="11" customWidth="1"/>
    <col min="8450" max="8450" width="28" style="11" customWidth="1"/>
    <col min="8451" max="8451" width="4.5546875" style="11" bestFit="1" customWidth="1"/>
    <col min="8452" max="8452" width="6.44140625" style="11" customWidth="1"/>
    <col min="8453" max="8453" width="9.33203125" style="11" bestFit="1" customWidth="1"/>
    <col min="8454" max="8454" width="7.33203125" style="11" bestFit="1" customWidth="1"/>
    <col min="8455" max="8455" width="6.88671875" style="11" bestFit="1" customWidth="1"/>
    <col min="8456" max="8456" width="18.5546875" style="11" customWidth="1"/>
    <col min="8457" max="8704" width="8.88671875" style="11"/>
    <col min="8705" max="8705" width="11.109375" style="11" customWidth="1"/>
    <col min="8706" max="8706" width="28" style="11" customWidth="1"/>
    <col min="8707" max="8707" width="4.5546875" style="11" bestFit="1" customWidth="1"/>
    <col min="8708" max="8708" width="6.44140625" style="11" customWidth="1"/>
    <col min="8709" max="8709" width="9.33203125" style="11" bestFit="1" customWidth="1"/>
    <col min="8710" max="8710" width="7.33203125" style="11" bestFit="1" customWidth="1"/>
    <col min="8711" max="8711" width="6.88671875" style="11" bestFit="1" customWidth="1"/>
    <col min="8712" max="8712" width="18.5546875" style="11" customWidth="1"/>
    <col min="8713" max="8960" width="8.88671875" style="11"/>
    <col min="8961" max="8961" width="11.109375" style="11" customWidth="1"/>
    <col min="8962" max="8962" width="28" style="11" customWidth="1"/>
    <col min="8963" max="8963" width="4.5546875" style="11" bestFit="1" customWidth="1"/>
    <col min="8964" max="8964" width="6.44140625" style="11" customWidth="1"/>
    <col min="8965" max="8965" width="9.33203125" style="11" bestFit="1" customWidth="1"/>
    <col min="8966" max="8966" width="7.33203125" style="11" bestFit="1" customWidth="1"/>
    <col min="8967" max="8967" width="6.88671875" style="11" bestFit="1" customWidth="1"/>
    <col min="8968" max="8968" width="18.5546875" style="11" customWidth="1"/>
    <col min="8969" max="9216" width="8.88671875" style="11"/>
    <col min="9217" max="9217" width="11.109375" style="11" customWidth="1"/>
    <col min="9218" max="9218" width="28" style="11" customWidth="1"/>
    <col min="9219" max="9219" width="4.5546875" style="11" bestFit="1" customWidth="1"/>
    <col min="9220" max="9220" width="6.44140625" style="11" customWidth="1"/>
    <col min="9221" max="9221" width="9.33203125" style="11" bestFit="1" customWidth="1"/>
    <col min="9222" max="9222" width="7.33203125" style="11" bestFit="1" customWidth="1"/>
    <col min="9223" max="9223" width="6.88671875" style="11" bestFit="1" customWidth="1"/>
    <col min="9224" max="9224" width="18.5546875" style="11" customWidth="1"/>
    <col min="9225" max="9472" width="8.88671875" style="11"/>
    <col min="9473" max="9473" width="11.109375" style="11" customWidth="1"/>
    <col min="9474" max="9474" width="28" style="11" customWidth="1"/>
    <col min="9475" max="9475" width="4.5546875" style="11" bestFit="1" customWidth="1"/>
    <col min="9476" max="9476" width="6.44140625" style="11" customWidth="1"/>
    <col min="9477" max="9477" width="9.33203125" style="11" bestFit="1" customWidth="1"/>
    <col min="9478" max="9478" width="7.33203125" style="11" bestFit="1" customWidth="1"/>
    <col min="9479" max="9479" width="6.88671875" style="11" bestFit="1" customWidth="1"/>
    <col min="9480" max="9480" width="18.5546875" style="11" customWidth="1"/>
    <col min="9481" max="9728" width="8.88671875" style="11"/>
    <col min="9729" max="9729" width="11.109375" style="11" customWidth="1"/>
    <col min="9730" max="9730" width="28" style="11" customWidth="1"/>
    <col min="9731" max="9731" width="4.5546875" style="11" bestFit="1" customWidth="1"/>
    <col min="9732" max="9732" width="6.44140625" style="11" customWidth="1"/>
    <col min="9733" max="9733" width="9.33203125" style="11" bestFit="1" customWidth="1"/>
    <col min="9734" max="9734" width="7.33203125" style="11" bestFit="1" customWidth="1"/>
    <col min="9735" max="9735" width="6.88671875" style="11" bestFit="1" customWidth="1"/>
    <col min="9736" max="9736" width="18.5546875" style="11" customWidth="1"/>
    <col min="9737" max="9984" width="8.88671875" style="11"/>
    <col min="9985" max="9985" width="11.109375" style="11" customWidth="1"/>
    <col min="9986" max="9986" width="28" style="11" customWidth="1"/>
    <col min="9987" max="9987" width="4.5546875" style="11" bestFit="1" customWidth="1"/>
    <col min="9988" max="9988" width="6.44140625" style="11" customWidth="1"/>
    <col min="9989" max="9989" width="9.33203125" style="11" bestFit="1" customWidth="1"/>
    <col min="9990" max="9990" width="7.33203125" style="11" bestFit="1" customWidth="1"/>
    <col min="9991" max="9991" width="6.88671875" style="11" bestFit="1" customWidth="1"/>
    <col min="9992" max="9992" width="18.5546875" style="11" customWidth="1"/>
    <col min="9993" max="10240" width="8.88671875" style="11"/>
    <col min="10241" max="10241" width="11.109375" style="11" customWidth="1"/>
    <col min="10242" max="10242" width="28" style="11" customWidth="1"/>
    <col min="10243" max="10243" width="4.5546875" style="11" bestFit="1" customWidth="1"/>
    <col min="10244" max="10244" width="6.44140625" style="11" customWidth="1"/>
    <col min="10245" max="10245" width="9.33203125" style="11" bestFit="1" customWidth="1"/>
    <col min="10246" max="10246" width="7.33203125" style="11" bestFit="1" customWidth="1"/>
    <col min="10247" max="10247" width="6.88671875" style="11" bestFit="1" customWidth="1"/>
    <col min="10248" max="10248" width="18.5546875" style="11" customWidth="1"/>
    <col min="10249" max="10496" width="8.88671875" style="11"/>
    <col min="10497" max="10497" width="11.109375" style="11" customWidth="1"/>
    <col min="10498" max="10498" width="28" style="11" customWidth="1"/>
    <col min="10499" max="10499" width="4.5546875" style="11" bestFit="1" customWidth="1"/>
    <col min="10500" max="10500" width="6.44140625" style="11" customWidth="1"/>
    <col min="10501" max="10501" width="9.33203125" style="11" bestFit="1" customWidth="1"/>
    <col min="10502" max="10502" width="7.33203125" style="11" bestFit="1" customWidth="1"/>
    <col min="10503" max="10503" width="6.88671875" style="11" bestFit="1" customWidth="1"/>
    <col min="10504" max="10504" width="18.5546875" style="11" customWidth="1"/>
    <col min="10505" max="10752" width="8.88671875" style="11"/>
    <col min="10753" max="10753" width="11.109375" style="11" customWidth="1"/>
    <col min="10754" max="10754" width="28" style="11" customWidth="1"/>
    <col min="10755" max="10755" width="4.5546875" style="11" bestFit="1" customWidth="1"/>
    <col min="10756" max="10756" width="6.44140625" style="11" customWidth="1"/>
    <col min="10757" max="10757" width="9.33203125" style="11" bestFit="1" customWidth="1"/>
    <col min="10758" max="10758" width="7.33203125" style="11" bestFit="1" customWidth="1"/>
    <col min="10759" max="10759" width="6.88671875" style="11" bestFit="1" customWidth="1"/>
    <col min="10760" max="10760" width="18.5546875" style="11" customWidth="1"/>
    <col min="10761" max="11008" width="8.88671875" style="11"/>
    <col min="11009" max="11009" width="11.109375" style="11" customWidth="1"/>
    <col min="11010" max="11010" width="28" style="11" customWidth="1"/>
    <col min="11011" max="11011" width="4.5546875" style="11" bestFit="1" customWidth="1"/>
    <col min="11012" max="11012" width="6.44140625" style="11" customWidth="1"/>
    <col min="11013" max="11013" width="9.33203125" style="11" bestFit="1" customWidth="1"/>
    <col min="11014" max="11014" width="7.33203125" style="11" bestFit="1" customWidth="1"/>
    <col min="11015" max="11015" width="6.88671875" style="11" bestFit="1" customWidth="1"/>
    <col min="11016" max="11016" width="18.5546875" style="11" customWidth="1"/>
    <col min="11017" max="11264" width="8.88671875" style="11"/>
    <col min="11265" max="11265" width="11.109375" style="11" customWidth="1"/>
    <col min="11266" max="11266" width="28" style="11" customWidth="1"/>
    <col min="11267" max="11267" width="4.5546875" style="11" bestFit="1" customWidth="1"/>
    <col min="11268" max="11268" width="6.44140625" style="11" customWidth="1"/>
    <col min="11269" max="11269" width="9.33203125" style="11" bestFit="1" customWidth="1"/>
    <col min="11270" max="11270" width="7.33203125" style="11" bestFit="1" customWidth="1"/>
    <col min="11271" max="11271" width="6.88671875" style="11" bestFit="1" customWidth="1"/>
    <col min="11272" max="11272" width="18.5546875" style="11" customWidth="1"/>
    <col min="11273" max="11520" width="8.88671875" style="11"/>
    <col min="11521" max="11521" width="11.109375" style="11" customWidth="1"/>
    <col min="11522" max="11522" width="28" style="11" customWidth="1"/>
    <col min="11523" max="11523" width="4.5546875" style="11" bestFit="1" customWidth="1"/>
    <col min="11524" max="11524" width="6.44140625" style="11" customWidth="1"/>
    <col min="11525" max="11525" width="9.33203125" style="11" bestFit="1" customWidth="1"/>
    <col min="11526" max="11526" width="7.33203125" style="11" bestFit="1" customWidth="1"/>
    <col min="11527" max="11527" width="6.88671875" style="11" bestFit="1" customWidth="1"/>
    <col min="11528" max="11528" width="18.5546875" style="11" customWidth="1"/>
    <col min="11529" max="11776" width="8.88671875" style="11"/>
    <col min="11777" max="11777" width="11.109375" style="11" customWidth="1"/>
    <col min="11778" max="11778" width="28" style="11" customWidth="1"/>
    <col min="11779" max="11779" width="4.5546875" style="11" bestFit="1" customWidth="1"/>
    <col min="11780" max="11780" width="6.44140625" style="11" customWidth="1"/>
    <col min="11781" max="11781" width="9.33203125" style="11" bestFit="1" customWidth="1"/>
    <col min="11782" max="11782" width="7.33203125" style="11" bestFit="1" customWidth="1"/>
    <col min="11783" max="11783" width="6.88671875" style="11" bestFit="1" customWidth="1"/>
    <col min="11784" max="11784" width="18.5546875" style="11" customWidth="1"/>
    <col min="11785" max="12032" width="8.88671875" style="11"/>
    <col min="12033" max="12033" width="11.109375" style="11" customWidth="1"/>
    <col min="12034" max="12034" width="28" style="11" customWidth="1"/>
    <col min="12035" max="12035" width="4.5546875" style="11" bestFit="1" customWidth="1"/>
    <col min="12036" max="12036" width="6.44140625" style="11" customWidth="1"/>
    <col min="12037" max="12037" width="9.33203125" style="11" bestFit="1" customWidth="1"/>
    <col min="12038" max="12038" width="7.33203125" style="11" bestFit="1" customWidth="1"/>
    <col min="12039" max="12039" width="6.88671875" style="11" bestFit="1" customWidth="1"/>
    <col min="12040" max="12040" width="18.5546875" style="11" customWidth="1"/>
    <col min="12041" max="12288" width="8.88671875" style="11"/>
    <col min="12289" max="12289" width="11.109375" style="11" customWidth="1"/>
    <col min="12290" max="12290" width="28" style="11" customWidth="1"/>
    <col min="12291" max="12291" width="4.5546875" style="11" bestFit="1" customWidth="1"/>
    <col min="12292" max="12292" width="6.44140625" style="11" customWidth="1"/>
    <col min="12293" max="12293" width="9.33203125" style="11" bestFit="1" customWidth="1"/>
    <col min="12294" max="12294" width="7.33203125" style="11" bestFit="1" customWidth="1"/>
    <col min="12295" max="12295" width="6.88671875" style="11" bestFit="1" customWidth="1"/>
    <col min="12296" max="12296" width="18.5546875" style="11" customWidth="1"/>
    <col min="12297" max="12544" width="8.88671875" style="11"/>
    <col min="12545" max="12545" width="11.109375" style="11" customWidth="1"/>
    <col min="12546" max="12546" width="28" style="11" customWidth="1"/>
    <col min="12547" max="12547" width="4.5546875" style="11" bestFit="1" customWidth="1"/>
    <col min="12548" max="12548" width="6.44140625" style="11" customWidth="1"/>
    <col min="12549" max="12549" width="9.33203125" style="11" bestFit="1" customWidth="1"/>
    <col min="12550" max="12550" width="7.33203125" style="11" bestFit="1" customWidth="1"/>
    <col min="12551" max="12551" width="6.88671875" style="11" bestFit="1" customWidth="1"/>
    <col min="12552" max="12552" width="18.5546875" style="11" customWidth="1"/>
    <col min="12553" max="12800" width="8.88671875" style="11"/>
    <col min="12801" max="12801" width="11.109375" style="11" customWidth="1"/>
    <col min="12802" max="12802" width="28" style="11" customWidth="1"/>
    <col min="12803" max="12803" width="4.5546875" style="11" bestFit="1" customWidth="1"/>
    <col min="12804" max="12804" width="6.44140625" style="11" customWidth="1"/>
    <col min="12805" max="12805" width="9.33203125" style="11" bestFit="1" customWidth="1"/>
    <col min="12806" max="12806" width="7.33203125" style="11" bestFit="1" customWidth="1"/>
    <col min="12807" max="12807" width="6.88671875" style="11" bestFit="1" customWidth="1"/>
    <col min="12808" max="12808" width="18.5546875" style="11" customWidth="1"/>
    <col min="12809" max="13056" width="8.88671875" style="11"/>
    <col min="13057" max="13057" width="11.109375" style="11" customWidth="1"/>
    <col min="13058" max="13058" width="28" style="11" customWidth="1"/>
    <col min="13059" max="13059" width="4.5546875" style="11" bestFit="1" customWidth="1"/>
    <col min="13060" max="13060" width="6.44140625" style="11" customWidth="1"/>
    <col min="13061" max="13061" width="9.33203125" style="11" bestFit="1" customWidth="1"/>
    <col min="13062" max="13062" width="7.33203125" style="11" bestFit="1" customWidth="1"/>
    <col min="13063" max="13063" width="6.88671875" style="11" bestFit="1" customWidth="1"/>
    <col min="13064" max="13064" width="18.5546875" style="11" customWidth="1"/>
    <col min="13065" max="13312" width="8.88671875" style="11"/>
    <col min="13313" max="13313" width="11.109375" style="11" customWidth="1"/>
    <col min="13314" max="13314" width="28" style="11" customWidth="1"/>
    <col min="13315" max="13315" width="4.5546875" style="11" bestFit="1" customWidth="1"/>
    <col min="13316" max="13316" width="6.44140625" style="11" customWidth="1"/>
    <col min="13317" max="13317" width="9.33203125" style="11" bestFit="1" customWidth="1"/>
    <col min="13318" max="13318" width="7.33203125" style="11" bestFit="1" customWidth="1"/>
    <col min="13319" max="13319" width="6.88671875" style="11" bestFit="1" customWidth="1"/>
    <col min="13320" max="13320" width="18.5546875" style="11" customWidth="1"/>
    <col min="13321" max="13568" width="8.88671875" style="11"/>
    <col min="13569" max="13569" width="11.109375" style="11" customWidth="1"/>
    <col min="13570" max="13570" width="28" style="11" customWidth="1"/>
    <col min="13571" max="13571" width="4.5546875" style="11" bestFit="1" customWidth="1"/>
    <col min="13572" max="13572" width="6.44140625" style="11" customWidth="1"/>
    <col min="13573" max="13573" width="9.33203125" style="11" bestFit="1" customWidth="1"/>
    <col min="13574" max="13574" width="7.33203125" style="11" bestFit="1" customWidth="1"/>
    <col min="13575" max="13575" width="6.88671875" style="11" bestFit="1" customWidth="1"/>
    <col min="13576" max="13576" width="18.5546875" style="11" customWidth="1"/>
    <col min="13577" max="13824" width="8.88671875" style="11"/>
    <col min="13825" max="13825" width="11.109375" style="11" customWidth="1"/>
    <col min="13826" max="13826" width="28" style="11" customWidth="1"/>
    <col min="13827" max="13827" width="4.5546875" style="11" bestFit="1" customWidth="1"/>
    <col min="13828" max="13828" width="6.44140625" style="11" customWidth="1"/>
    <col min="13829" max="13829" width="9.33203125" style="11" bestFit="1" customWidth="1"/>
    <col min="13830" max="13830" width="7.33203125" style="11" bestFit="1" customWidth="1"/>
    <col min="13831" max="13831" width="6.88671875" style="11" bestFit="1" customWidth="1"/>
    <col min="13832" max="13832" width="18.5546875" style="11" customWidth="1"/>
    <col min="13833" max="14080" width="8.88671875" style="11"/>
    <col min="14081" max="14081" width="11.109375" style="11" customWidth="1"/>
    <col min="14082" max="14082" width="28" style="11" customWidth="1"/>
    <col min="14083" max="14083" width="4.5546875" style="11" bestFit="1" customWidth="1"/>
    <col min="14084" max="14084" width="6.44140625" style="11" customWidth="1"/>
    <col min="14085" max="14085" width="9.33203125" style="11" bestFit="1" customWidth="1"/>
    <col min="14086" max="14086" width="7.33203125" style="11" bestFit="1" customWidth="1"/>
    <col min="14087" max="14087" width="6.88671875" style="11" bestFit="1" customWidth="1"/>
    <col min="14088" max="14088" width="18.5546875" style="11" customWidth="1"/>
    <col min="14089" max="14336" width="8.88671875" style="11"/>
    <col min="14337" max="14337" width="11.109375" style="11" customWidth="1"/>
    <col min="14338" max="14338" width="28" style="11" customWidth="1"/>
    <col min="14339" max="14339" width="4.5546875" style="11" bestFit="1" customWidth="1"/>
    <col min="14340" max="14340" width="6.44140625" style="11" customWidth="1"/>
    <col min="14341" max="14341" width="9.33203125" style="11" bestFit="1" customWidth="1"/>
    <col min="14342" max="14342" width="7.33203125" style="11" bestFit="1" customWidth="1"/>
    <col min="14343" max="14343" width="6.88671875" style="11" bestFit="1" customWidth="1"/>
    <col min="14344" max="14344" width="18.5546875" style="11" customWidth="1"/>
    <col min="14345" max="14592" width="8.88671875" style="11"/>
    <col min="14593" max="14593" width="11.109375" style="11" customWidth="1"/>
    <col min="14594" max="14594" width="28" style="11" customWidth="1"/>
    <col min="14595" max="14595" width="4.5546875" style="11" bestFit="1" customWidth="1"/>
    <col min="14596" max="14596" width="6.44140625" style="11" customWidth="1"/>
    <col min="14597" max="14597" width="9.33203125" style="11" bestFit="1" customWidth="1"/>
    <col min="14598" max="14598" width="7.33203125" style="11" bestFit="1" customWidth="1"/>
    <col min="14599" max="14599" width="6.88671875" style="11" bestFit="1" customWidth="1"/>
    <col min="14600" max="14600" width="18.5546875" style="11" customWidth="1"/>
    <col min="14601" max="14848" width="8.88671875" style="11"/>
    <col min="14849" max="14849" width="11.109375" style="11" customWidth="1"/>
    <col min="14850" max="14850" width="28" style="11" customWidth="1"/>
    <col min="14851" max="14851" width="4.5546875" style="11" bestFit="1" customWidth="1"/>
    <col min="14852" max="14852" width="6.44140625" style="11" customWidth="1"/>
    <col min="14853" max="14853" width="9.33203125" style="11" bestFit="1" customWidth="1"/>
    <col min="14854" max="14854" width="7.33203125" style="11" bestFit="1" customWidth="1"/>
    <col min="14855" max="14855" width="6.88671875" style="11" bestFit="1" customWidth="1"/>
    <col min="14856" max="14856" width="18.5546875" style="11" customWidth="1"/>
    <col min="14857" max="15104" width="8.88671875" style="11"/>
    <col min="15105" max="15105" width="11.109375" style="11" customWidth="1"/>
    <col min="15106" max="15106" width="28" style="11" customWidth="1"/>
    <col min="15107" max="15107" width="4.5546875" style="11" bestFit="1" customWidth="1"/>
    <col min="15108" max="15108" width="6.44140625" style="11" customWidth="1"/>
    <col min="15109" max="15109" width="9.33203125" style="11" bestFit="1" customWidth="1"/>
    <col min="15110" max="15110" width="7.33203125" style="11" bestFit="1" customWidth="1"/>
    <col min="15111" max="15111" width="6.88671875" style="11" bestFit="1" customWidth="1"/>
    <col min="15112" max="15112" width="18.5546875" style="11" customWidth="1"/>
    <col min="15113" max="15360" width="8.88671875" style="11"/>
    <col min="15361" max="15361" width="11.109375" style="11" customWidth="1"/>
    <col min="15362" max="15362" width="28" style="11" customWidth="1"/>
    <col min="15363" max="15363" width="4.5546875" style="11" bestFit="1" customWidth="1"/>
    <col min="15364" max="15364" width="6.44140625" style="11" customWidth="1"/>
    <col min="15365" max="15365" width="9.33203125" style="11" bestFit="1" customWidth="1"/>
    <col min="15366" max="15366" width="7.33203125" style="11" bestFit="1" customWidth="1"/>
    <col min="15367" max="15367" width="6.88671875" style="11" bestFit="1" customWidth="1"/>
    <col min="15368" max="15368" width="18.5546875" style="11" customWidth="1"/>
    <col min="15369" max="15616" width="8.88671875" style="11"/>
    <col min="15617" max="15617" width="11.109375" style="11" customWidth="1"/>
    <col min="15618" max="15618" width="28" style="11" customWidth="1"/>
    <col min="15619" max="15619" width="4.5546875" style="11" bestFit="1" customWidth="1"/>
    <col min="15620" max="15620" width="6.44140625" style="11" customWidth="1"/>
    <col min="15621" max="15621" width="9.33203125" style="11" bestFit="1" customWidth="1"/>
    <col min="15622" max="15622" width="7.33203125" style="11" bestFit="1" customWidth="1"/>
    <col min="15623" max="15623" width="6.88671875" style="11" bestFit="1" customWidth="1"/>
    <col min="15624" max="15624" width="18.5546875" style="11" customWidth="1"/>
    <col min="15625" max="15872" width="8.88671875" style="11"/>
    <col min="15873" max="15873" width="11.109375" style="11" customWidth="1"/>
    <col min="15874" max="15874" width="28" style="11" customWidth="1"/>
    <col min="15875" max="15875" width="4.5546875" style="11" bestFit="1" customWidth="1"/>
    <col min="15876" max="15876" width="6.44140625" style="11" customWidth="1"/>
    <col min="15877" max="15877" width="9.33203125" style="11" bestFit="1" customWidth="1"/>
    <col min="15878" max="15878" width="7.33203125" style="11" bestFit="1" customWidth="1"/>
    <col min="15879" max="15879" width="6.88671875" style="11" bestFit="1" customWidth="1"/>
    <col min="15880" max="15880" width="18.5546875" style="11" customWidth="1"/>
    <col min="15881" max="16128" width="8.88671875" style="11"/>
    <col min="16129" max="16129" width="11.109375" style="11" customWidth="1"/>
    <col min="16130" max="16130" width="28" style="11" customWidth="1"/>
    <col min="16131" max="16131" width="4.5546875" style="11" bestFit="1" customWidth="1"/>
    <col min="16132" max="16132" width="6.44140625" style="11" customWidth="1"/>
    <col min="16133" max="16133" width="9.33203125" style="11" bestFit="1" customWidth="1"/>
    <col min="16134" max="16134" width="7.33203125" style="11" bestFit="1" customWidth="1"/>
    <col min="16135" max="16135" width="6.88671875" style="11" bestFit="1" customWidth="1"/>
    <col min="16136" max="16136" width="18.5546875" style="11" customWidth="1"/>
    <col min="16137" max="16384" width="8.88671875" style="11"/>
  </cols>
  <sheetData>
    <row r="1" spans="1:8" ht="18.600000000000001" customHeight="1" x14ac:dyDescent="0.25">
      <c r="A1" s="233" t="str">
        <f>'BOQ Plum Hazara'!A1:I1</f>
        <v>EFAP-KPID- CW-14: Repair and Rehabilitation of and Flood Protection Structures, Swat. Swat Irrigation Division-I</v>
      </c>
      <c r="B1" s="233"/>
      <c r="C1" s="233"/>
      <c r="D1" s="233"/>
      <c r="E1" s="233"/>
      <c r="F1" s="233"/>
      <c r="G1" s="233"/>
      <c r="H1" s="233"/>
    </row>
    <row r="2" spans="1:8" ht="22.5" customHeight="1" x14ac:dyDescent="0.25">
      <c r="A2" s="234" t="str">
        <f>'BOQ Plum Hazara'!A2:I2</f>
        <v>1. Rehabilitation  of flood protection works along  Locals Khwars at  Villages Shahdheri Hazara and shamozo District Swat.</v>
      </c>
      <c r="B2" s="234"/>
      <c r="C2" s="234"/>
      <c r="D2" s="234"/>
      <c r="E2" s="234"/>
      <c r="F2" s="234"/>
      <c r="G2" s="234"/>
      <c r="H2" s="234"/>
    </row>
    <row r="3" spans="1:8" ht="18" customHeight="1" x14ac:dyDescent="0.25">
      <c r="A3" s="235" t="str">
        <f>'BOQ Plum Hazara'!A3:I3</f>
        <v>Bill of Quatities for Proposed Flood Protection Structure at Hazara District Swat</v>
      </c>
      <c r="B3" s="235"/>
      <c r="C3" s="235"/>
      <c r="D3" s="235"/>
      <c r="E3" s="235"/>
      <c r="F3" s="235"/>
      <c r="G3" s="235"/>
      <c r="H3" s="235"/>
    </row>
    <row r="4" spans="1:8" x14ac:dyDescent="0.25">
      <c r="A4" s="236" t="s">
        <v>34</v>
      </c>
      <c r="B4" s="237" t="s">
        <v>0</v>
      </c>
      <c r="C4" s="237" t="s">
        <v>7</v>
      </c>
      <c r="D4" s="237" t="s">
        <v>35</v>
      </c>
      <c r="E4" s="237" t="s">
        <v>36</v>
      </c>
      <c r="F4" s="237"/>
      <c r="G4" s="237"/>
      <c r="H4" s="237" t="s">
        <v>9</v>
      </c>
    </row>
    <row r="5" spans="1:8" ht="15" customHeight="1" x14ac:dyDescent="0.25">
      <c r="A5" s="236"/>
      <c r="B5" s="237"/>
      <c r="C5" s="237"/>
      <c r="D5" s="237"/>
      <c r="E5" s="12" t="s">
        <v>37</v>
      </c>
      <c r="F5" s="12" t="s">
        <v>38</v>
      </c>
      <c r="G5" s="12" t="s">
        <v>39</v>
      </c>
      <c r="H5" s="237"/>
    </row>
    <row r="6" spans="1:8" ht="31.95" customHeight="1" x14ac:dyDescent="0.25">
      <c r="A6" s="12" t="s">
        <v>12</v>
      </c>
      <c r="B6" s="218" t="s">
        <v>13</v>
      </c>
      <c r="C6" s="218"/>
      <c r="D6" s="218"/>
      <c r="E6" s="218"/>
      <c r="F6" s="218"/>
      <c r="G6" s="218"/>
      <c r="H6" s="218"/>
    </row>
    <row r="7" spans="1:8" x14ac:dyDescent="0.25">
      <c r="A7" s="13"/>
      <c r="B7" s="13" t="s">
        <v>40</v>
      </c>
      <c r="C7" s="9" t="s">
        <v>14</v>
      </c>
      <c r="D7" s="9">
        <v>1</v>
      </c>
      <c r="E7" s="14">
        <v>0</v>
      </c>
      <c r="F7" s="15">
        <f>'[18]Table Bahrin'!$E$23</f>
        <v>1.5</v>
      </c>
      <c r="G7" s="15">
        <f>'[18]Table Bahrin'!$G$23</f>
        <v>1.8</v>
      </c>
      <c r="H7" s="16">
        <f>G7*F7*E7*D7</f>
        <v>0</v>
      </c>
    </row>
    <row r="8" spans="1:8" x14ac:dyDescent="0.25">
      <c r="A8" s="13"/>
      <c r="B8" s="13" t="s">
        <v>41</v>
      </c>
      <c r="C8" s="9" t="s">
        <v>14</v>
      </c>
      <c r="D8" s="9">
        <v>1</v>
      </c>
      <c r="E8" s="10">
        <f>E7</f>
        <v>0</v>
      </c>
      <c r="F8" s="15">
        <f>'[18]Table Bahrin'!$F$23</f>
        <v>10</v>
      </c>
      <c r="G8" s="17">
        <f>G7</f>
        <v>1.8</v>
      </c>
      <c r="H8" s="16">
        <f>G8*F8*E8*D8</f>
        <v>0</v>
      </c>
    </row>
    <row r="9" spans="1:8" x14ac:dyDescent="0.25">
      <c r="A9" s="13"/>
      <c r="B9" s="13" t="s">
        <v>42</v>
      </c>
      <c r="C9" s="9" t="s">
        <v>14</v>
      </c>
      <c r="D9" s="9">
        <v>3</v>
      </c>
      <c r="E9" s="18">
        <v>0</v>
      </c>
      <c r="F9" s="18">
        <v>15</v>
      </c>
      <c r="G9" s="18">
        <v>2</v>
      </c>
      <c r="H9" s="16">
        <f>G9*F9*E9*D9</f>
        <v>0</v>
      </c>
    </row>
    <row r="10" spans="1:8" x14ac:dyDescent="0.25">
      <c r="A10" s="13"/>
      <c r="B10" s="226" t="s">
        <v>43</v>
      </c>
      <c r="C10" s="226"/>
      <c r="D10" s="226"/>
      <c r="E10" s="226"/>
      <c r="F10" s="226"/>
      <c r="G10" s="226"/>
      <c r="H10" s="19">
        <f>SUM(H7:H9)</f>
        <v>0</v>
      </c>
    </row>
    <row r="11" spans="1:8" ht="24.6" customHeight="1" x14ac:dyDescent="0.25">
      <c r="A11" s="12" t="s">
        <v>16</v>
      </c>
      <c r="B11" s="218" t="s">
        <v>17</v>
      </c>
      <c r="C11" s="218"/>
      <c r="D11" s="218"/>
      <c r="E11" s="218"/>
      <c r="F11" s="218"/>
      <c r="G11" s="218"/>
      <c r="H11" s="218"/>
    </row>
    <row r="12" spans="1:8" x14ac:dyDescent="0.25">
      <c r="A12" s="13"/>
      <c r="B12" s="13" t="s">
        <v>41</v>
      </c>
      <c r="C12" s="9" t="s">
        <v>14</v>
      </c>
      <c r="D12" s="9">
        <v>1</v>
      </c>
      <c r="E12" s="9">
        <f>E7</f>
        <v>0</v>
      </c>
      <c r="F12" s="17">
        <f>F8</f>
        <v>10</v>
      </c>
      <c r="G12" s="17">
        <f>G7</f>
        <v>1.8</v>
      </c>
      <c r="H12" s="16">
        <f>G12*F12*E12*D12</f>
        <v>0</v>
      </c>
    </row>
    <row r="13" spans="1:8" x14ac:dyDescent="0.25">
      <c r="A13" s="13"/>
      <c r="B13" s="226" t="s">
        <v>43</v>
      </c>
      <c r="C13" s="226"/>
      <c r="D13" s="226"/>
      <c r="E13" s="226"/>
      <c r="F13" s="226"/>
      <c r="G13" s="226"/>
      <c r="H13" s="19">
        <f>SUM(H12)</f>
        <v>0</v>
      </c>
    </row>
    <row r="14" spans="1:8" ht="18" customHeight="1" x14ac:dyDescent="0.25">
      <c r="A14" s="12" t="s">
        <v>18</v>
      </c>
      <c r="B14" s="230" t="s">
        <v>19</v>
      </c>
      <c r="C14" s="231"/>
      <c r="D14" s="231"/>
      <c r="E14" s="231"/>
      <c r="F14" s="231"/>
      <c r="G14" s="231"/>
      <c r="H14" s="232"/>
    </row>
    <row r="15" spans="1:8" ht="13.2" customHeight="1" x14ac:dyDescent="0.25">
      <c r="A15" s="12"/>
      <c r="B15" s="8" t="s">
        <v>44</v>
      </c>
      <c r="C15" s="20" t="s">
        <v>20</v>
      </c>
      <c r="D15" s="20">
        <v>2</v>
      </c>
      <c r="E15" s="20">
        <f>E7</f>
        <v>0</v>
      </c>
      <c r="F15" s="21">
        <f>F8</f>
        <v>10</v>
      </c>
      <c r="G15" s="20"/>
      <c r="H15" s="22">
        <f>F15*E15*D15</f>
        <v>0</v>
      </c>
    </row>
    <row r="16" spans="1:8" ht="13.2" customHeight="1" x14ac:dyDescent="0.25">
      <c r="A16" s="12"/>
      <c r="B16" s="8" t="s">
        <v>45</v>
      </c>
      <c r="C16" s="20"/>
      <c r="D16" s="20">
        <f>9/3*2</f>
        <v>6</v>
      </c>
      <c r="E16" s="20">
        <f>E7</f>
        <v>0</v>
      </c>
      <c r="F16" s="21">
        <f>G7</f>
        <v>1.8</v>
      </c>
      <c r="G16" s="20"/>
      <c r="H16" s="22">
        <f>F16*E16*D16</f>
        <v>0</v>
      </c>
    </row>
    <row r="17" spans="1:8" ht="13.2" customHeight="1" x14ac:dyDescent="0.25">
      <c r="A17" s="12"/>
      <c r="B17" s="8" t="s">
        <v>46</v>
      </c>
      <c r="C17" s="20"/>
      <c r="D17" s="22">
        <f>(E16/3)*2</f>
        <v>0</v>
      </c>
      <c r="E17" s="21">
        <f>F8</f>
        <v>10</v>
      </c>
      <c r="F17" s="21">
        <f>G7</f>
        <v>1.8</v>
      </c>
      <c r="G17" s="20"/>
      <c r="H17" s="22">
        <f>F17*E17*D17</f>
        <v>0</v>
      </c>
    </row>
    <row r="18" spans="1:8" x14ac:dyDescent="0.25">
      <c r="A18" s="13"/>
      <c r="B18" s="226" t="s">
        <v>43</v>
      </c>
      <c r="C18" s="226"/>
      <c r="D18" s="226"/>
      <c r="E18" s="226"/>
      <c r="F18" s="226"/>
      <c r="G18" s="226"/>
      <c r="H18" s="19">
        <f>SUM(H15:H17)</f>
        <v>0</v>
      </c>
    </row>
    <row r="19" spans="1:8" x14ac:dyDescent="0.25">
      <c r="A19" s="12" t="s">
        <v>21</v>
      </c>
      <c r="B19" s="30" t="s">
        <v>22</v>
      </c>
      <c r="C19" s="31"/>
      <c r="D19" s="31"/>
      <c r="E19" s="31"/>
      <c r="F19" s="31"/>
      <c r="G19" s="31"/>
      <c r="H19" s="32"/>
    </row>
    <row r="20" spans="1:8" x14ac:dyDescent="0.25">
      <c r="A20" s="13"/>
      <c r="B20" s="23" t="s">
        <v>47</v>
      </c>
      <c r="C20" s="13" t="s">
        <v>14</v>
      </c>
      <c r="D20" s="9">
        <v>1</v>
      </c>
      <c r="E20" s="9">
        <f>E7</f>
        <v>0</v>
      </c>
      <c r="F20" s="24">
        <f>F7</f>
        <v>1.5</v>
      </c>
      <c r="G20" s="25">
        <v>0.3</v>
      </c>
      <c r="H20" s="16">
        <f>G20*F20*E20*D20</f>
        <v>0</v>
      </c>
    </row>
    <row r="21" spans="1:8" x14ac:dyDescent="0.25">
      <c r="A21" s="13"/>
      <c r="B21" s="226" t="s">
        <v>43</v>
      </c>
      <c r="C21" s="226"/>
      <c r="D21" s="226"/>
      <c r="E21" s="226"/>
      <c r="F21" s="226"/>
      <c r="G21" s="226"/>
      <c r="H21" s="19">
        <f>SUM(H20)</f>
        <v>0</v>
      </c>
    </row>
    <row r="22" spans="1:8" ht="16.95" customHeight="1" x14ac:dyDescent="0.25">
      <c r="A22" s="12" t="s">
        <v>23</v>
      </c>
      <c r="B22" s="230" t="s">
        <v>48</v>
      </c>
      <c r="C22" s="231"/>
      <c r="D22" s="231"/>
      <c r="E22" s="231"/>
      <c r="F22" s="231"/>
      <c r="G22" s="231"/>
      <c r="H22" s="232"/>
    </row>
    <row r="23" spans="1:8" ht="16.95" customHeight="1" x14ac:dyDescent="0.25">
      <c r="A23" s="12"/>
      <c r="B23" s="26" t="s">
        <v>49</v>
      </c>
      <c r="C23" s="9" t="s">
        <v>14</v>
      </c>
      <c r="D23" s="27">
        <v>1</v>
      </c>
      <c r="E23" s="27">
        <f>E7</f>
        <v>0</v>
      </c>
      <c r="F23" s="28">
        <f>F7/2</f>
        <v>0.8</v>
      </c>
      <c r="G23" s="28">
        <f>'[18]Table Bahrin'!$D$23</f>
        <v>2.5</v>
      </c>
      <c r="H23" s="16">
        <f>G23*F23*E23*D23</f>
        <v>0</v>
      </c>
    </row>
    <row r="24" spans="1:8" x14ac:dyDescent="0.25">
      <c r="A24" s="13"/>
      <c r="B24" s="226" t="s">
        <v>43</v>
      </c>
      <c r="C24" s="226"/>
      <c r="D24" s="226"/>
      <c r="E24" s="226"/>
      <c r="F24" s="226"/>
      <c r="G24" s="226"/>
      <c r="H24" s="19">
        <f>SUM(H23:H23)</f>
        <v>0</v>
      </c>
    </row>
    <row r="25" spans="1:8" x14ac:dyDescent="0.25">
      <c r="A25" s="29" t="s">
        <v>25</v>
      </c>
      <c r="B25" s="227" t="s">
        <v>26</v>
      </c>
      <c r="C25" s="228"/>
      <c r="D25" s="228"/>
      <c r="E25" s="228"/>
      <c r="F25" s="228"/>
      <c r="G25" s="228"/>
      <c r="H25" s="229"/>
    </row>
    <row r="26" spans="1:8" x14ac:dyDescent="0.25">
      <c r="A26" s="13"/>
      <c r="B26" s="23" t="s">
        <v>50</v>
      </c>
      <c r="C26" s="13" t="s">
        <v>14</v>
      </c>
      <c r="D26" s="9">
        <v>2</v>
      </c>
      <c r="E26" s="9">
        <f>E7</f>
        <v>0</v>
      </c>
      <c r="F26" s="13"/>
      <c r="G26" s="13">
        <f>G23</f>
        <v>2.5</v>
      </c>
      <c r="H26" s="16">
        <f>G26*E26*D26</f>
        <v>0</v>
      </c>
    </row>
    <row r="27" spans="1:8" x14ac:dyDescent="0.25">
      <c r="A27" s="13"/>
      <c r="B27" s="226" t="s">
        <v>43</v>
      </c>
      <c r="C27" s="226"/>
      <c r="D27" s="226"/>
      <c r="E27" s="226"/>
      <c r="F27" s="226"/>
      <c r="G27" s="226"/>
      <c r="H27" s="19">
        <f>SUM(H26)</f>
        <v>0</v>
      </c>
    </row>
    <row r="28" spans="1:8" s="34" customFormat="1" ht="12.75" customHeight="1" x14ac:dyDescent="0.25">
      <c r="A28" s="33" t="s">
        <v>27</v>
      </c>
      <c r="B28" s="227" t="s">
        <v>51</v>
      </c>
      <c r="C28" s="228"/>
      <c r="D28" s="228"/>
      <c r="E28" s="228"/>
      <c r="F28" s="228"/>
      <c r="G28" s="228"/>
      <c r="H28" s="229"/>
    </row>
    <row r="29" spans="1:8" x14ac:dyDescent="0.25">
      <c r="A29" s="13"/>
      <c r="B29" s="35" t="s">
        <v>52</v>
      </c>
      <c r="C29" s="36" t="s">
        <v>29</v>
      </c>
      <c r="D29" s="36">
        <f>(E26/1.5)*3</f>
        <v>0</v>
      </c>
      <c r="E29" s="37">
        <v>1.8</v>
      </c>
      <c r="F29" s="36"/>
      <c r="G29" s="36"/>
      <c r="H29" s="38">
        <f>E29*D29</f>
        <v>0</v>
      </c>
    </row>
    <row r="30" spans="1:8" x14ac:dyDescent="0.25">
      <c r="A30" s="13"/>
      <c r="B30" s="226" t="s">
        <v>43</v>
      </c>
      <c r="C30" s="226"/>
      <c r="D30" s="226"/>
      <c r="E30" s="226"/>
      <c r="F30" s="226"/>
      <c r="G30" s="226"/>
      <c r="H30" s="19">
        <f>SUM(H29)</f>
        <v>0</v>
      </c>
    </row>
    <row r="31" spans="1:8" ht="15.6" customHeight="1" x14ac:dyDescent="0.25">
      <c r="A31" s="29" t="s">
        <v>30</v>
      </c>
      <c r="B31" s="227" t="s">
        <v>31</v>
      </c>
      <c r="C31" s="228"/>
      <c r="D31" s="228"/>
      <c r="E31" s="228"/>
      <c r="F31" s="228"/>
      <c r="G31" s="228"/>
      <c r="H31" s="229"/>
    </row>
    <row r="32" spans="1:8" x14ac:dyDescent="0.25">
      <c r="A32" s="13"/>
      <c r="B32" s="23" t="s">
        <v>53</v>
      </c>
      <c r="C32" s="13" t="s">
        <v>14</v>
      </c>
      <c r="D32" s="9"/>
      <c r="E32" s="9">
        <f>E7</f>
        <v>0</v>
      </c>
      <c r="F32" s="13"/>
      <c r="G32" s="13"/>
      <c r="H32" s="16">
        <f>H10*0.6</f>
        <v>0</v>
      </c>
    </row>
    <row r="33" spans="1:9" x14ac:dyDescent="0.25">
      <c r="A33" s="13"/>
      <c r="B33" s="226" t="s">
        <v>43</v>
      </c>
      <c r="C33" s="226"/>
      <c r="D33" s="226"/>
      <c r="E33" s="226"/>
      <c r="F33" s="226"/>
      <c r="G33" s="226"/>
      <c r="H33" s="19">
        <f>SUM(H32)</f>
        <v>0</v>
      </c>
    </row>
    <row r="34" spans="1:9" ht="31.95" customHeight="1" x14ac:dyDescent="0.25">
      <c r="A34" s="12" t="s">
        <v>32</v>
      </c>
      <c r="B34" s="218" t="s">
        <v>33</v>
      </c>
      <c r="C34" s="218"/>
      <c r="D34" s="218"/>
      <c r="E34" s="218"/>
      <c r="F34" s="218"/>
      <c r="G34" s="218"/>
      <c r="H34" s="218"/>
    </row>
    <row r="35" spans="1:9" x14ac:dyDescent="0.25">
      <c r="A35" s="13"/>
      <c r="B35" s="13" t="s">
        <v>54</v>
      </c>
      <c r="C35" s="13" t="s">
        <v>14</v>
      </c>
      <c r="D35" s="13">
        <v>1</v>
      </c>
      <c r="E35" s="9">
        <f>E7</f>
        <v>0</v>
      </c>
      <c r="F35" s="39">
        <f>G23</f>
        <v>2.5</v>
      </c>
      <c r="G35" s="40">
        <v>3</v>
      </c>
      <c r="H35" s="16">
        <f>G35*F35*E35*D35</f>
        <v>0</v>
      </c>
      <c r="I35" s="11">
        <f>F35*G35</f>
        <v>7.5</v>
      </c>
    </row>
    <row r="36" spans="1:9" x14ac:dyDescent="0.25">
      <c r="A36" s="13"/>
      <c r="B36" s="226" t="s">
        <v>43</v>
      </c>
      <c r="C36" s="226"/>
      <c r="D36" s="226"/>
      <c r="E36" s="226"/>
      <c r="F36" s="226"/>
      <c r="G36" s="226"/>
      <c r="H36" s="19">
        <f>SUM(H35)</f>
        <v>0</v>
      </c>
      <c r="I36" s="11">
        <v>0</v>
      </c>
    </row>
  </sheetData>
  <mergeCells count="26">
    <mergeCell ref="A1:H1"/>
    <mergeCell ref="A2:H2"/>
    <mergeCell ref="A3:H3"/>
    <mergeCell ref="A4:A5"/>
    <mergeCell ref="B4:B5"/>
    <mergeCell ref="C4:C5"/>
    <mergeCell ref="D4:D5"/>
    <mergeCell ref="E4:G4"/>
    <mergeCell ref="H4:H5"/>
    <mergeCell ref="B28:H28"/>
    <mergeCell ref="B6:H6"/>
    <mergeCell ref="B10:G10"/>
    <mergeCell ref="B11:H11"/>
    <mergeCell ref="B13:G13"/>
    <mergeCell ref="B14:H14"/>
    <mergeCell ref="B18:G18"/>
    <mergeCell ref="B21:G21"/>
    <mergeCell ref="B22:H22"/>
    <mergeCell ref="B24:G24"/>
    <mergeCell ref="B25:H25"/>
    <mergeCell ref="B27:G27"/>
    <mergeCell ref="B30:G30"/>
    <mergeCell ref="B31:H31"/>
    <mergeCell ref="B33:G33"/>
    <mergeCell ref="B34:H34"/>
    <mergeCell ref="B36:G36"/>
  </mergeCells>
  <printOptions horizontalCentered="1"/>
  <pageMargins left="0.59055118110236227" right="0.59055118110236227" top="0.59055118110236227" bottom="0.59055118110236227" header="0.11811023622047245" footer="0.11811023622047245"/>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50">
    <tabColor theme="3" tint="0.59999389629810485"/>
  </sheetPr>
  <dimension ref="A1:L14"/>
  <sheetViews>
    <sheetView view="pageBreakPreview" topLeftCell="A13" zoomScaleNormal="100" zoomScaleSheetLayoutView="100" workbookViewId="0">
      <selection activeCell="A16" sqref="A16"/>
    </sheetView>
  </sheetViews>
  <sheetFormatPr defaultColWidth="8.88671875" defaultRowHeight="13.8" x14ac:dyDescent="0.25"/>
  <cols>
    <col min="1" max="1" width="10.33203125" style="150" bestFit="1" customWidth="1"/>
    <col min="2" max="2" width="10.33203125" style="150" customWidth="1"/>
    <col min="3" max="3" width="38" style="150" customWidth="1"/>
    <col min="4" max="4" width="6.6640625" style="150" customWidth="1"/>
    <col min="5" max="5" width="12.88671875" style="150" hidden="1" customWidth="1"/>
    <col min="6" max="6" width="10.44140625" style="150" bestFit="1" customWidth="1"/>
    <col min="7" max="7" width="12.5546875" style="150" customWidth="1"/>
    <col min="8" max="8" width="27" style="150" customWidth="1"/>
    <col min="9" max="9" width="22.33203125" style="150" customWidth="1"/>
    <col min="10" max="10" width="8.88671875" style="113"/>
    <col min="11" max="11" width="11.44140625" style="113" bestFit="1" customWidth="1"/>
    <col min="12" max="259" width="8.88671875" style="113"/>
    <col min="260" max="260" width="10.33203125" style="113" bestFit="1" customWidth="1"/>
    <col min="261" max="261" width="38" style="113" customWidth="1"/>
    <col min="262" max="262" width="6.6640625" style="113" customWidth="1"/>
    <col min="263" max="263" width="12.88671875" style="113" customWidth="1"/>
    <col min="264" max="264" width="10.44140625" style="113" bestFit="1" customWidth="1"/>
    <col min="265" max="265" width="15.33203125" style="113" bestFit="1" customWidth="1"/>
    <col min="266" max="266" width="8.88671875" style="113"/>
    <col min="267" max="267" width="11.44140625" style="113" bestFit="1" customWidth="1"/>
    <col min="268" max="515" width="8.88671875" style="113"/>
    <col min="516" max="516" width="10.33203125" style="113" bestFit="1" customWidth="1"/>
    <col min="517" max="517" width="38" style="113" customWidth="1"/>
    <col min="518" max="518" width="6.6640625" style="113" customWidth="1"/>
    <col min="519" max="519" width="12.88671875" style="113" customWidth="1"/>
    <col min="520" max="520" width="10.44140625" style="113" bestFit="1" customWidth="1"/>
    <col min="521" max="521" width="15.33203125" style="113" bestFit="1" customWidth="1"/>
    <col min="522" max="522" width="8.88671875" style="113"/>
    <col min="523" max="523" width="11.44140625" style="113" bestFit="1" customWidth="1"/>
    <col min="524" max="771" width="8.88671875" style="113"/>
    <col min="772" max="772" width="10.33203125" style="113" bestFit="1" customWidth="1"/>
    <col min="773" max="773" width="38" style="113" customWidth="1"/>
    <col min="774" max="774" width="6.6640625" style="113" customWidth="1"/>
    <col min="775" max="775" width="12.88671875" style="113" customWidth="1"/>
    <col min="776" max="776" width="10.44140625" style="113" bestFit="1" customWidth="1"/>
    <col min="777" max="777" width="15.33203125" style="113" bestFit="1" customWidth="1"/>
    <col min="778" max="778" width="8.88671875" style="113"/>
    <col min="779" max="779" width="11.44140625" style="113" bestFit="1" customWidth="1"/>
    <col min="780" max="1027" width="8.88671875" style="113"/>
    <col min="1028" max="1028" width="10.33203125" style="113" bestFit="1" customWidth="1"/>
    <col min="1029" max="1029" width="38" style="113" customWidth="1"/>
    <col min="1030" max="1030" width="6.6640625" style="113" customWidth="1"/>
    <col min="1031" max="1031" width="12.88671875" style="113" customWidth="1"/>
    <col min="1032" max="1032" width="10.44140625" style="113" bestFit="1" customWidth="1"/>
    <col min="1033" max="1033" width="15.33203125" style="113" bestFit="1" customWidth="1"/>
    <col min="1034" max="1034" width="8.88671875" style="113"/>
    <col min="1035" max="1035" width="11.44140625" style="113" bestFit="1" customWidth="1"/>
    <col min="1036" max="1283" width="8.88671875" style="113"/>
    <col min="1284" max="1284" width="10.33203125" style="113" bestFit="1" customWidth="1"/>
    <col min="1285" max="1285" width="38" style="113" customWidth="1"/>
    <col min="1286" max="1286" width="6.6640625" style="113" customWidth="1"/>
    <col min="1287" max="1287" width="12.88671875" style="113" customWidth="1"/>
    <col min="1288" max="1288" width="10.44140625" style="113" bestFit="1" customWidth="1"/>
    <col min="1289" max="1289" width="15.33203125" style="113" bestFit="1" customWidth="1"/>
    <col min="1290" max="1290" width="8.88671875" style="113"/>
    <col min="1291" max="1291" width="11.44140625" style="113" bestFit="1" customWidth="1"/>
    <col min="1292" max="1539" width="8.88671875" style="113"/>
    <col min="1540" max="1540" width="10.33203125" style="113" bestFit="1" customWidth="1"/>
    <col min="1541" max="1541" width="38" style="113" customWidth="1"/>
    <col min="1542" max="1542" width="6.6640625" style="113" customWidth="1"/>
    <col min="1543" max="1543" width="12.88671875" style="113" customWidth="1"/>
    <col min="1544" max="1544" width="10.44140625" style="113" bestFit="1" customWidth="1"/>
    <col min="1545" max="1545" width="15.33203125" style="113" bestFit="1" customWidth="1"/>
    <col min="1546" max="1546" width="8.88671875" style="113"/>
    <col min="1547" max="1547" width="11.44140625" style="113" bestFit="1" customWidth="1"/>
    <col min="1548" max="1795" width="8.88671875" style="113"/>
    <col min="1796" max="1796" width="10.33203125" style="113" bestFit="1" customWidth="1"/>
    <col min="1797" max="1797" width="38" style="113" customWidth="1"/>
    <col min="1798" max="1798" width="6.6640625" style="113" customWidth="1"/>
    <col min="1799" max="1799" width="12.88671875" style="113" customWidth="1"/>
    <col min="1800" max="1800" width="10.44140625" style="113" bestFit="1" customWidth="1"/>
    <col min="1801" max="1801" width="15.33203125" style="113" bestFit="1" customWidth="1"/>
    <col min="1802" max="1802" width="8.88671875" style="113"/>
    <col min="1803" max="1803" width="11.44140625" style="113" bestFit="1" customWidth="1"/>
    <col min="1804" max="2051" width="8.88671875" style="113"/>
    <col min="2052" max="2052" width="10.33203125" style="113" bestFit="1" customWidth="1"/>
    <col min="2053" max="2053" width="38" style="113" customWidth="1"/>
    <col min="2054" max="2054" width="6.6640625" style="113" customWidth="1"/>
    <col min="2055" max="2055" width="12.88671875" style="113" customWidth="1"/>
    <col min="2056" max="2056" width="10.44140625" style="113" bestFit="1" customWidth="1"/>
    <col min="2057" max="2057" width="15.33203125" style="113" bestFit="1" customWidth="1"/>
    <col min="2058" max="2058" width="8.88671875" style="113"/>
    <col min="2059" max="2059" width="11.44140625" style="113" bestFit="1" customWidth="1"/>
    <col min="2060" max="2307" width="8.88671875" style="113"/>
    <col min="2308" max="2308" width="10.33203125" style="113" bestFit="1" customWidth="1"/>
    <col min="2309" max="2309" width="38" style="113" customWidth="1"/>
    <col min="2310" max="2310" width="6.6640625" style="113" customWidth="1"/>
    <col min="2311" max="2311" width="12.88671875" style="113" customWidth="1"/>
    <col min="2312" max="2312" width="10.44140625" style="113" bestFit="1" customWidth="1"/>
    <col min="2313" max="2313" width="15.33203125" style="113" bestFit="1" customWidth="1"/>
    <col min="2314" max="2314" width="8.88671875" style="113"/>
    <col min="2315" max="2315" width="11.44140625" style="113" bestFit="1" customWidth="1"/>
    <col min="2316" max="2563" width="8.88671875" style="113"/>
    <col min="2564" max="2564" width="10.33203125" style="113" bestFit="1" customWidth="1"/>
    <col min="2565" max="2565" width="38" style="113" customWidth="1"/>
    <col min="2566" max="2566" width="6.6640625" style="113" customWidth="1"/>
    <col min="2567" max="2567" width="12.88671875" style="113" customWidth="1"/>
    <col min="2568" max="2568" width="10.44140625" style="113" bestFit="1" customWidth="1"/>
    <col min="2569" max="2569" width="15.33203125" style="113" bestFit="1" customWidth="1"/>
    <col min="2570" max="2570" width="8.88671875" style="113"/>
    <col min="2571" max="2571" width="11.44140625" style="113" bestFit="1" customWidth="1"/>
    <col min="2572" max="2819" width="8.88671875" style="113"/>
    <col min="2820" max="2820" width="10.33203125" style="113" bestFit="1" customWidth="1"/>
    <col min="2821" max="2821" width="38" style="113" customWidth="1"/>
    <col min="2822" max="2822" width="6.6640625" style="113" customWidth="1"/>
    <col min="2823" max="2823" width="12.88671875" style="113" customWidth="1"/>
    <col min="2824" max="2824" width="10.44140625" style="113" bestFit="1" customWidth="1"/>
    <col min="2825" max="2825" width="15.33203125" style="113" bestFit="1" customWidth="1"/>
    <col min="2826" max="2826" width="8.88671875" style="113"/>
    <col min="2827" max="2827" width="11.44140625" style="113" bestFit="1" customWidth="1"/>
    <col min="2828" max="3075" width="8.88671875" style="113"/>
    <col min="3076" max="3076" width="10.33203125" style="113" bestFit="1" customWidth="1"/>
    <col min="3077" max="3077" width="38" style="113" customWidth="1"/>
    <col min="3078" max="3078" width="6.6640625" style="113" customWidth="1"/>
    <col min="3079" max="3079" width="12.88671875" style="113" customWidth="1"/>
    <col min="3080" max="3080" width="10.44140625" style="113" bestFit="1" customWidth="1"/>
    <col min="3081" max="3081" width="15.33203125" style="113" bestFit="1" customWidth="1"/>
    <col min="3082" max="3082" width="8.88671875" style="113"/>
    <col min="3083" max="3083" width="11.44140625" style="113" bestFit="1" customWidth="1"/>
    <col min="3084" max="3331" width="8.88671875" style="113"/>
    <col min="3332" max="3332" width="10.33203125" style="113" bestFit="1" customWidth="1"/>
    <col min="3333" max="3333" width="38" style="113" customWidth="1"/>
    <col min="3334" max="3334" width="6.6640625" style="113" customWidth="1"/>
    <col min="3335" max="3335" width="12.88671875" style="113" customWidth="1"/>
    <col min="3336" max="3336" width="10.44140625" style="113" bestFit="1" customWidth="1"/>
    <col min="3337" max="3337" width="15.33203125" style="113" bestFit="1" customWidth="1"/>
    <col min="3338" max="3338" width="8.88671875" style="113"/>
    <col min="3339" max="3339" width="11.44140625" style="113" bestFit="1" customWidth="1"/>
    <col min="3340" max="3587" width="8.88671875" style="113"/>
    <col min="3588" max="3588" width="10.33203125" style="113" bestFit="1" customWidth="1"/>
    <col min="3589" max="3589" width="38" style="113" customWidth="1"/>
    <col min="3590" max="3590" width="6.6640625" style="113" customWidth="1"/>
    <col min="3591" max="3591" width="12.88671875" style="113" customWidth="1"/>
    <col min="3592" max="3592" width="10.44140625" style="113" bestFit="1" customWidth="1"/>
    <col min="3593" max="3593" width="15.33203125" style="113" bestFit="1" customWidth="1"/>
    <col min="3594" max="3594" width="8.88671875" style="113"/>
    <col min="3595" max="3595" width="11.44140625" style="113" bestFit="1" customWidth="1"/>
    <col min="3596" max="3843" width="8.88671875" style="113"/>
    <col min="3844" max="3844" width="10.33203125" style="113" bestFit="1" customWidth="1"/>
    <col min="3845" max="3845" width="38" style="113" customWidth="1"/>
    <col min="3846" max="3846" width="6.6640625" style="113" customWidth="1"/>
    <col min="3847" max="3847" width="12.88671875" style="113" customWidth="1"/>
    <col min="3848" max="3848" width="10.44140625" style="113" bestFit="1" customWidth="1"/>
    <col min="3849" max="3849" width="15.33203125" style="113" bestFit="1" customWidth="1"/>
    <col min="3850" max="3850" width="8.88671875" style="113"/>
    <col min="3851" max="3851" width="11.44140625" style="113" bestFit="1" customWidth="1"/>
    <col min="3852" max="4099" width="8.88671875" style="113"/>
    <col min="4100" max="4100" width="10.33203125" style="113" bestFit="1" customWidth="1"/>
    <col min="4101" max="4101" width="38" style="113" customWidth="1"/>
    <col min="4102" max="4102" width="6.6640625" style="113" customWidth="1"/>
    <col min="4103" max="4103" width="12.88671875" style="113" customWidth="1"/>
    <col min="4104" max="4104" width="10.44140625" style="113" bestFit="1" customWidth="1"/>
    <col min="4105" max="4105" width="15.33203125" style="113" bestFit="1" customWidth="1"/>
    <col min="4106" max="4106" width="8.88671875" style="113"/>
    <col min="4107" max="4107" width="11.44140625" style="113" bestFit="1" customWidth="1"/>
    <col min="4108" max="4355" width="8.88671875" style="113"/>
    <col min="4356" max="4356" width="10.33203125" style="113" bestFit="1" customWidth="1"/>
    <col min="4357" max="4357" width="38" style="113" customWidth="1"/>
    <col min="4358" max="4358" width="6.6640625" style="113" customWidth="1"/>
    <col min="4359" max="4359" width="12.88671875" style="113" customWidth="1"/>
    <col min="4360" max="4360" width="10.44140625" style="113" bestFit="1" customWidth="1"/>
    <col min="4361" max="4361" width="15.33203125" style="113" bestFit="1" customWidth="1"/>
    <col min="4362" max="4362" width="8.88671875" style="113"/>
    <col min="4363" max="4363" width="11.44140625" style="113" bestFit="1" customWidth="1"/>
    <col min="4364" max="4611" width="8.88671875" style="113"/>
    <col min="4612" max="4612" width="10.33203125" style="113" bestFit="1" customWidth="1"/>
    <col min="4613" max="4613" width="38" style="113" customWidth="1"/>
    <col min="4614" max="4614" width="6.6640625" style="113" customWidth="1"/>
    <col min="4615" max="4615" width="12.88671875" style="113" customWidth="1"/>
    <col min="4616" max="4616" width="10.44140625" style="113" bestFit="1" customWidth="1"/>
    <col min="4617" max="4617" width="15.33203125" style="113" bestFit="1" customWidth="1"/>
    <col min="4618" max="4618" width="8.88671875" style="113"/>
    <col min="4619" max="4619" width="11.44140625" style="113" bestFit="1" customWidth="1"/>
    <col min="4620" max="4867" width="8.88671875" style="113"/>
    <col min="4868" max="4868" width="10.33203125" style="113" bestFit="1" customWidth="1"/>
    <col min="4869" max="4869" width="38" style="113" customWidth="1"/>
    <col min="4870" max="4870" width="6.6640625" style="113" customWidth="1"/>
    <col min="4871" max="4871" width="12.88671875" style="113" customWidth="1"/>
    <col min="4872" max="4872" width="10.44140625" style="113" bestFit="1" customWidth="1"/>
    <col min="4873" max="4873" width="15.33203125" style="113" bestFit="1" customWidth="1"/>
    <col min="4874" max="4874" width="8.88671875" style="113"/>
    <col min="4875" max="4875" width="11.44140625" style="113" bestFit="1" customWidth="1"/>
    <col min="4876" max="5123" width="8.88671875" style="113"/>
    <col min="5124" max="5124" width="10.33203125" style="113" bestFit="1" customWidth="1"/>
    <col min="5125" max="5125" width="38" style="113" customWidth="1"/>
    <col min="5126" max="5126" width="6.6640625" style="113" customWidth="1"/>
    <col min="5127" max="5127" width="12.88671875" style="113" customWidth="1"/>
    <col min="5128" max="5128" width="10.44140625" style="113" bestFit="1" customWidth="1"/>
    <col min="5129" max="5129" width="15.33203125" style="113" bestFit="1" customWidth="1"/>
    <col min="5130" max="5130" width="8.88671875" style="113"/>
    <col min="5131" max="5131" width="11.44140625" style="113" bestFit="1" customWidth="1"/>
    <col min="5132" max="5379" width="8.88671875" style="113"/>
    <col min="5380" max="5380" width="10.33203125" style="113" bestFit="1" customWidth="1"/>
    <col min="5381" max="5381" width="38" style="113" customWidth="1"/>
    <col min="5382" max="5382" width="6.6640625" style="113" customWidth="1"/>
    <col min="5383" max="5383" width="12.88671875" style="113" customWidth="1"/>
    <col min="5384" max="5384" width="10.44140625" style="113" bestFit="1" customWidth="1"/>
    <col min="5385" max="5385" width="15.33203125" style="113" bestFit="1" customWidth="1"/>
    <col min="5386" max="5386" width="8.88671875" style="113"/>
    <col min="5387" max="5387" width="11.44140625" style="113" bestFit="1" customWidth="1"/>
    <col min="5388" max="5635" width="8.88671875" style="113"/>
    <col min="5636" max="5636" width="10.33203125" style="113" bestFit="1" customWidth="1"/>
    <col min="5637" max="5637" width="38" style="113" customWidth="1"/>
    <col min="5638" max="5638" width="6.6640625" style="113" customWidth="1"/>
    <col min="5639" max="5639" width="12.88671875" style="113" customWidth="1"/>
    <col min="5640" max="5640" width="10.44140625" style="113" bestFit="1" customWidth="1"/>
    <col min="5641" max="5641" width="15.33203125" style="113" bestFit="1" customWidth="1"/>
    <col min="5642" max="5642" width="8.88671875" style="113"/>
    <col min="5643" max="5643" width="11.44140625" style="113" bestFit="1" customWidth="1"/>
    <col min="5644" max="5891" width="8.88671875" style="113"/>
    <col min="5892" max="5892" width="10.33203125" style="113" bestFit="1" customWidth="1"/>
    <col min="5893" max="5893" width="38" style="113" customWidth="1"/>
    <col min="5894" max="5894" width="6.6640625" style="113" customWidth="1"/>
    <col min="5895" max="5895" width="12.88671875" style="113" customWidth="1"/>
    <col min="5896" max="5896" width="10.44140625" style="113" bestFit="1" customWidth="1"/>
    <col min="5897" max="5897" width="15.33203125" style="113" bestFit="1" customWidth="1"/>
    <col min="5898" max="5898" width="8.88671875" style="113"/>
    <col min="5899" max="5899" width="11.44140625" style="113" bestFit="1" customWidth="1"/>
    <col min="5900" max="6147" width="8.88671875" style="113"/>
    <col min="6148" max="6148" width="10.33203125" style="113" bestFit="1" customWidth="1"/>
    <col min="6149" max="6149" width="38" style="113" customWidth="1"/>
    <col min="6150" max="6150" width="6.6640625" style="113" customWidth="1"/>
    <col min="6151" max="6151" width="12.88671875" style="113" customWidth="1"/>
    <col min="6152" max="6152" width="10.44140625" style="113" bestFit="1" customWidth="1"/>
    <col min="6153" max="6153" width="15.33203125" style="113" bestFit="1" customWidth="1"/>
    <col min="6154" max="6154" width="8.88671875" style="113"/>
    <col min="6155" max="6155" width="11.44140625" style="113" bestFit="1" customWidth="1"/>
    <col min="6156" max="6403" width="8.88671875" style="113"/>
    <col min="6404" max="6404" width="10.33203125" style="113" bestFit="1" customWidth="1"/>
    <col min="6405" max="6405" width="38" style="113" customWidth="1"/>
    <col min="6406" max="6406" width="6.6640625" style="113" customWidth="1"/>
    <col min="6407" max="6407" width="12.88671875" style="113" customWidth="1"/>
    <col min="6408" max="6408" width="10.44140625" style="113" bestFit="1" customWidth="1"/>
    <col min="6409" max="6409" width="15.33203125" style="113" bestFit="1" customWidth="1"/>
    <col min="6410" max="6410" width="8.88671875" style="113"/>
    <col min="6411" max="6411" width="11.44140625" style="113" bestFit="1" customWidth="1"/>
    <col min="6412" max="6659" width="8.88671875" style="113"/>
    <col min="6660" max="6660" width="10.33203125" style="113" bestFit="1" customWidth="1"/>
    <col min="6661" max="6661" width="38" style="113" customWidth="1"/>
    <col min="6662" max="6662" width="6.6640625" style="113" customWidth="1"/>
    <col min="6663" max="6663" width="12.88671875" style="113" customWidth="1"/>
    <col min="6664" max="6664" width="10.44140625" style="113" bestFit="1" customWidth="1"/>
    <col min="6665" max="6665" width="15.33203125" style="113" bestFit="1" customWidth="1"/>
    <col min="6666" max="6666" width="8.88671875" style="113"/>
    <col min="6667" max="6667" width="11.44140625" style="113" bestFit="1" customWidth="1"/>
    <col min="6668" max="6915" width="8.88671875" style="113"/>
    <col min="6916" max="6916" width="10.33203125" style="113" bestFit="1" customWidth="1"/>
    <col min="6917" max="6917" width="38" style="113" customWidth="1"/>
    <col min="6918" max="6918" width="6.6640625" style="113" customWidth="1"/>
    <col min="6919" max="6919" width="12.88671875" style="113" customWidth="1"/>
    <col min="6920" max="6920" width="10.44140625" style="113" bestFit="1" customWidth="1"/>
    <col min="6921" max="6921" width="15.33203125" style="113" bestFit="1" customWidth="1"/>
    <col min="6922" max="6922" width="8.88671875" style="113"/>
    <col min="6923" max="6923" width="11.44140625" style="113" bestFit="1" customWidth="1"/>
    <col min="6924" max="7171" width="8.88671875" style="113"/>
    <col min="7172" max="7172" width="10.33203125" style="113" bestFit="1" customWidth="1"/>
    <col min="7173" max="7173" width="38" style="113" customWidth="1"/>
    <col min="7174" max="7174" width="6.6640625" style="113" customWidth="1"/>
    <col min="7175" max="7175" width="12.88671875" style="113" customWidth="1"/>
    <col min="7176" max="7176" width="10.44140625" style="113" bestFit="1" customWidth="1"/>
    <col min="7177" max="7177" width="15.33203125" style="113" bestFit="1" customWidth="1"/>
    <col min="7178" max="7178" width="8.88671875" style="113"/>
    <col min="7179" max="7179" width="11.44140625" style="113" bestFit="1" customWidth="1"/>
    <col min="7180" max="7427" width="8.88671875" style="113"/>
    <col min="7428" max="7428" width="10.33203125" style="113" bestFit="1" customWidth="1"/>
    <col min="7429" max="7429" width="38" style="113" customWidth="1"/>
    <col min="7430" max="7430" width="6.6640625" style="113" customWidth="1"/>
    <col min="7431" max="7431" width="12.88671875" style="113" customWidth="1"/>
    <col min="7432" max="7432" width="10.44140625" style="113" bestFit="1" customWidth="1"/>
    <col min="7433" max="7433" width="15.33203125" style="113" bestFit="1" customWidth="1"/>
    <col min="7434" max="7434" width="8.88671875" style="113"/>
    <col min="7435" max="7435" width="11.44140625" style="113" bestFit="1" customWidth="1"/>
    <col min="7436" max="7683" width="8.88671875" style="113"/>
    <col min="7684" max="7684" width="10.33203125" style="113" bestFit="1" customWidth="1"/>
    <col min="7685" max="7685" width="38" style="113" customWidth="1"/>
    <col min="7686" max="7686" width="6.6640625" style="113" customWidth="1"/>
    <col min="7687" max="7687" width="12.88671875" style="113" customWidth="1"/>
    <col min="7688" max="7688" width="10.44140625" style="113" bestFit="1" customWidth="1"/>
    <col min="7689" max="7689" width="15.33203125" style="113" bestFit="1" customWidth="1"/>
    <col min="7690" max="7690" width="8.88671875" style="113"/>
    <col min="7691" max="7691" width="11.44140625" style="113" bestFit="1" customWidth="1"/>
    <col min="7692" max="7939" width="8.88671875" style="113"/>
    <col min="7940" max="7940" width="10.33203125" style="113" bestFit="1" customWidth="1"/>
    <col min="7941" max="7941" width="38" style="113" customWidth="1"/>
    <col min="7942" max="7942" width="6.6640625" style="113" customWidth="1"/>
    <col min="7943" max="7943" width="12.88671875" style="113" customWidth="1"/>
    <col min="7944" max="7944" width="10.44140625" style="113" bestFit="1" customWidth="1"/>
    <col min="7945" max="7945" width="15.33203125" style="113" bestFit="1" customWidth="1"/>
    <col min="7946" max="7946" width="8.88671875" style="113"/>
    <col min="7947" max="7947" width="11.44140625" style="113" bestFit="1" customWidth="1"/>
    <col min="7948" max="8195" width="8.88671875" style="113"/>
    <col min="8196" max="8196" width="10.33203125" style="113" bestFit="1" customWidth="1"/>
    <col min="8197" max="8197" width="38" style="113" customWidth="1"/>
    <col min="8198" max="8198" width="6.6640625" style="113" customWidth="1"/>
    <col min="8199" max="8199" width="12.88671875" style="113" customWidth="1"/>
    <col min="8200" max="8200" width="10.44140625" style="113" bestFit="1" customWidth="1"/>
    <col min="8201" max="8201" width="15.33203125" style="113" bestFit="1" customWidth="1"/>
    <col min="8202" max="8202" width="8.88671875" style="113"/>
    <col min="8203" max="8203" width="11.44140625" style="113" bestFit="1" customWidth="1"/>
    <col min="8204" max="8451" width="8.88671875" style="113"/>
    <col min="8452" max="8452" width="10.33203125" style="113" bestFit="1" customWidth="1"/>
    <col min="8453" max="8453" width="38" style="113" customWidth="1"/>
    <col min="8454" max="8454" width="6.6640625" style="113" customWidth="1"/>
    <col min="8455" max="8455" width="12.88671875" style="113" customWidth="1"/>
    <col min="8456" max="8456" width="10.44140625" style="113" bestFit="1" customWidth="1"/>
    <col min="8457" max="8457" width="15.33203125" style="113" bestFit="1" customWidth="1"/>
    <col min="8458" max="8458" width="8.88671875" style="113"/>
    <col min="8459" max="8459" width="11.44140625" style="113" bestFit="1" customWidth="1"/>
    <col min="8460" max="8707" width="8.88671875" style="113"/>
    <col min="8708" max="8708" width="10.33203125" style="113" bestFit="1" customWidth="1"/>
    <col min="8709" max="8709" width="38" style="113" customWidth="1"/>
    <col min="8710" max="8710" width="6.6640625" style="113" customWidth="1"/>
    <col min="8711" max="8711" width="12.88671875" style="113" customWidth="1"/>
    <col min="8712" max="8712" width="10.44140625" style="113" bestFit="1" customWidth="1"/>
    <col min="8713" max="8713" width="15.33203125" style="113" bestFit="1" customWidth="1"/>
    <col min="8714" max="8714" width="8.88671875" style="113"/>
    <col min="8715" max="8715" width="11.44140625" style="113" bestFit="1" customWidth="1"/>
    <col min="8716" max="8963" width="8.88671875" style="113"/>
    <col min="8964" max="8964" width="10.33203125" style="113" bestFit="1" customWidth="1"/>
    <col min="8965" max="8965" width="38" style="113" customWidth="1"/>
    <col min="8966" max="8966" width="6.6640625" style="113" customWidth="1"/>
    <col min="8967" max="8967" width="12.88671875" style="113" customWidth="1"/>
    <col min="8968" max="8968" width="10.44140625" style="113" bestFit="1" customWidth="1"/>
    <col min="8969" max="8969" width="15.33203125" style="113" bestFit="1" customWidth="1"/>
    <col min="8970" max="8970" width="8.88671875" style="113"/>
    <col min="8971" max="8971" width="11.44140625" style="113" bestFit="1" customWidth="1"/>
    <col min="8972" max="9219" width="8.88671875" style="113"/>
    <col min="9220" max="9220" width="10.33203125" style="113" bestFit="1" customWidth="1"/>
    <col min="9221" max="9221" width="38" style="113" customWidth="1"/>
    <col min="9222" max="9222" width="6.6640625" style="113" customWidth="1"/>
    <col min="9223" max="9223" width="12.88671875" style="113" customWidth="1"/>
    <col min="9224" max="9224" width="10.44140625" style="113" bestFit="1" customWidth="1"/>
    <col min="9225" max="9225" width="15.33203125" style="113" bestFit="1" customWidth="1"/>
    <col min="9226" max="9226" width="8.88671875" style="113"/>
    <col min="9227" max="9227" width="11.44140625" style="113" bestFit="1" customWidth="1"/>
    <col min="9228" max="9475" width="8.88671875" style="113"/>
    <col min="9476" max="9476" width="10.33203125" style="113" bestFit="1" customWidth="1"/>
    <col min="9477" max="9477" width="38" style="113" customWidth="1"/>
    <col min="9478" max="9478" width="6.6640625" style="113" customWidth="1"/>
    <col min="9479" max="9479" width="12.88671875" style="113" customWidth="1"/>
    <col min="9480" max="9480" width="10.44140625" style="113" bestFit="1" customWidth="1"/>
    <col min="9481" max="9481" width="15.33203125" style="113" bestFit="1" customWidth="1"/>
    <col min="9482" max="9482" width="8.88671875" style="113"/>
    <col min="9483" max="9483" width="11.44140625" style="113" bestFit="1" customWidth="1"/>
    <col min="9484" max="9731" width="8.88671875" style="113"/>
    <col min="9732" max="9732" width="10.33203125" style="113" bestFit="1" customWidth="1"/>
    <col min="9733" max="9733" width="38" style="113" customWidth="1"/>
    <col min="9734" max="9734" width="6.6640625" style="113" customWidth="1"/>
    <col min="9735" max="9735" width="12.88671875" style="113" customWidth="1"/>
    <col min="9736" max="9736" width="10.44140625" style="113" bestFit="1" customWidth="1"/>
    <col min="9737" max="9737" width="15.33203125" style="113" bestFit="1" customWidth="1"/>
    <col min="9738" max="9738" width="8.88671875" style="113"/>
    <col min="9739" max="9739" width="11.44140625" style="113" bestFit="1" customWidth="1"/>
    <col min="9740" max="9987" width="8.88671875" style="113"/>
    <col min="9988" max="9988" width="10.33203125" style="113" bestFit="1" customWidth="1"/>
    <col min="9989" max="9989" width="38" style="113" customWidth="1"/>
    <col min="9990" max="9990" width="6.6640625" style="113" customWidth="1"/>
    <col min="9991" max="9991" width="12.88671875" style="113" customWidth="1"/>
    <col min="9992" max="9992" width="10.44140625" style="113" bestFit="1" customWidth="1"/>
    <col min="9993" max="9993" width="15.33203125" style="113" bestFit="1" customWidth="1"/>
    <col min="9994" max="9994" width="8.88671875" style="113"/>
    <col min="9995" max="9995" width="11.44140625" style="113" bestFit="1" customWidth="1"/>
    <col min="9996" max="10243" width="8.88671875" style="113"/>
    <col min="10244" max="10244" width="10.33203125" style="113" bestFit="1" customWidth="1"/>
    <col min="10245" max="10245" width="38" style="113" customWidth="1"/>
    <col min="10246" max="10246" width="6.6640625" style="113" customWidth="1"/>
    <col min="10247" max="10247" width="12.88671875" style="113" customWidth="1"/>
    <col min="10248" max="10248" width="10.44140625" style="113" bestFit="1" customWidth="1"/>
    <col min="10249" max="10249" width="15.33203125" style="113" bestFit="1" customWidth="1"/>
    <col min="10250" max="10250" width="8.88671875" style="113"/>
    <col min="10251" max="10251" width="11.44140625" style="113" bestFit="1" customWidth="1"/>
    <col min="10252" max="10499" width="8.88671875" style="113"/>
    <col min="10500" max="10500" width="10.33203125" style="113" bestFit="1" customWidth="1"/>
    <col min="10501" max="10501" width="38" style="113" customWidth="1"/>
    <col min="10502" max="10502" width="6.6640625" style="113" customWidth="1"/>
    <col min="10503" max="10503" width="12.88671875" style="113" customWidth="1"/>
    <col min="10504" max="10504" width="10.44140625" style="113" bestFit="1" customWidth="1"/>
    <col min="10505" max="10505" width="15.33203125" style="113" bestFit="1" customWidth="1"/>
    <col min="10506" max="10506" width="8.88671875" style="113"/>
    <col min="10507" max="10507" width="11.44140625" style="113" bestFit="1" customWidth="1"/>
    <col min="10508" max="10755" width="8.88671875" style="113"/>
    <col min="10756" max="10756" width="10.33203125" style="113" bestFit="1" customWidth="1"/>
    <col min="10757" max="10757" width="38" style="113" customWidth="1"/>
    <col min="10758" max="10758" width="6.6640625" style="113" customWidth="1"/>
    <col min="10759" max="10759" width="12.88671875" style="113" customWidth="1"/>
    <col min="10760" max="10760" width="10.44140625" style="113" bestFit="1" customWidth="1"/>
    <col min="10761" max="10761" width="15.33203125" style="113" bestFit="1" customWidth="1"/>
    <col min="10762" max="10762" width="8.88671875" style="113"/>
    <col min="10763" max="10763" width="11.44140625" style="113" bestFit="1" customWidth="1"/>
    <col min="10764" max="11011" width="8.88671875" style="113"/>
    <col min="11012" max="11012" width="10.33203125" style="113" bestFit="1" customWidth="1"/>
    <col min="11013" max="11013" width="38" style="113" customWidth="1"/>
    <col min="11014" max="11014" width="6.6640625" style="113" customWidth="1"/>
    <col min="11015" max="11015" width="12.88671875" style="113" customWidth="1"/>
    <col min="11016" max="11016" width="10.44140625" style="113" bestFit="1" customWidth="1"/>
    <col min="11017" max="11017" width="15.33203125" style="113" bestFit="1" customWidth="1"/>
    <col min="11018" max="11018" width="8.88671875" style="113"/>
    <col min="11019" max="11019" width="11.44140625" style="113" bestFit="1" customWidth="1"/>
    <col min="11020" max="11267" width="8.88671875" style="113"/>
    <col min="11268" max="11268" width="10.33203125" style="113" bestFit="1" customWidth="1"/>
    <col min="11269" max="11269" width="38" style="113" customWidth="1"/>
    <col min="11270" max="11270" width="6.6640625" style="113" customWidth="1"/>
    <col min="11271" max="11271" width="12.88671875" style="113" customWidth="1"/>
    <col min="11272" max="11272" width="10.44140625" style="113" bestFit="1" customWidth="1"/>
    <col min="11273" max="11273" width="15.33203125" style="113" bestFit="1" customWidth="1"/>
    <col min="11274" max="11274" width="8.88671875" style="113"/>
    <col min="11275" max="11275" width="11.44140625" style="113" bestFit="1" customWidth="1"/>
    <col min="11276" max="11523" width="8.88671875" style="113"/>
    <col min="11524" max="11524" width="10.33203125" style="113" bestFit="1" customWidth="1"/>
    <col min="11525" max="11525" width="38" style="113" customWidth="1"/>
    <col min="11526" max="11526" width="6.6640625" style="113" customWidth="1"/>
    <col min="11527" max="11527" width="12.88671875" style="113" customWidth="1"/>
    <col min="11528" max="11528" width="10.44140625" style="113" bestFit="1" customWidth="1"/>
    <col min="11529" max="11529" width="15.33203125" style="113" bestFit="1" customWidth="1"/>
    <col min="11530" max="11530" width="8.88671875" style="113"/>
    <col min="11531" max="11531" width="11.44140625" style="113" bestFit="1" customWidth="1"/>
    <col min="11532" max="11779" width="8.88671875" style="113"/>
    <col min="11780" max="11780" width="10.33203125" style="113" bestFit="1" customWidth="1"/>
    <col min="11781" max="11781" width="38" style="113" customWidth="1"/>
    <col min="11782" max="11782" width="6.6640625" style="113" customWidth="1"/>
    <col min="11783" max="11783" width="12.88671875" style="113" customWidth="1"/>
    <col min="11784" max="11784" width="10.44140625" style="113" bestFit="1" customWidth="1"/>
    <col min="11785" max="11785" width="15.33203125" style="113" bestFit="1" customWidth="1"/>
    <col min="11786" max="11786" width="8.88671875" style="113"/>
    <col min="11787" max="11787" width="11.44140625" style="113" bestFit="1" customWidth="1"/>
    <col min="11788" max="12035" width="8.88671875" style="113"/>
    <col min="12036" max="12036" width="10.33203125" style="113" bestFit="1" customWidth="1"/>
    <col min="12037" max="12037" width="38" style="113" customWidth="1"/>
    <col min="12038" max="12038" width="6.6640625" style="113" customWidth="1"/>
    <col min="12039" max="12039" width="12.88671875" style="113" customWidth="1"/>
    <col min="12040" max="12040" width="10.44140625" style="113" bestFit="1" customWidth="1"/>
    <col min="12041" max="12041" width="15.33203125" style="113" bestFit="1" customWidth="1"/>
    <col min="12042" max="12042" width="8.88671875" style="113"/>
    <col min="12043" max="12043" width="11.44140625" style="113" bestFit="1" customWidth="1"/>
    <col min="12044" max="12291" width="8.88671875" style="113"/>
    <col min="12292" max="12292" width="10.33203125" style="113" bestFit="1" customWidth="1"/>
    <col min="12293" max="12293" width="38" style="113" customWidth="1"/>
    <col min="12294" max="12294" width="6.6640625" style="113" customWidth="1"/>
    <col min="12295" max="12295" width="12.88671875" style="113" customWidth="1"/>
    <col min="12296" max="12296" width="10.44140625" style="113" bestFit="1" customWidth="1"/>
    <col min="12297" max="12297" width="15.33203125" style="113" bestFit="1" customWidth="1"/>
    <col min="12298" max="12298" width="8.88671875" style="113"/>
    <col min="12299" max="12299" width="11.44140625" style="113" bestFit="1" customWidth="1"/>
    <col min="12300" max="12547" width="8.88671875" style="113"/>
    <col min="12548" max="12548" width="10.33203125" style="113" bestFit="1" customWidth="1"/>
    <col min="12549" max="12549" width="38" style="113" customWidth="1"/>
    <col min="12550" max="12550" width="6.6640625" style="113" customWidth="1"/>
    <col min="12551" max="12551" width="12.88671875" style="113" customWidth="1"/>
    <col min="12552" max="12552" width="10.44140625" style="113" bestFit="1" customWidth="1"/>
    <col min="12553" max="12553" width="15.33203125" style="113" bestFit="1" customWidth="1"/>
    <col min="12554" max="12554" width="8.88671875" style="113"/>
    <col min="12555" max="12555" width="11.44140625" style="113" bestFit="1" customWidth="1"/>
    <col min="12556" max="12803" width="8.88671875" style="113"/>
    <col min="12804" max="12804" width="10.33203125" style="113" bestFit="1" customWidth="1"/>
    <col min="12805" max="12805" width="38" style="113" customWidth="1"/>
    <col min="12806" max="12806" width="6.6640625" style="113" customWidth="1"/>
    <col min="12807" max="12807" width="12.88671875" style="113" customWidth="1"/>
    <col min="12808" max="12808" width="10.44140625" style="113" bestFit="1" customWidth="1"/>
    <col min="12809" max="12809" width="15.33203125" style="113" bestFit="1" customWidth="1"/>
    <col min="12810" max="12810" width="8.88671875" style="113"/>
    <col min="12811" max="12811" width="11.44140625" style="113" bestFit="1" customWidth="1"/>
    <col min="12812" max="13059" width="8.88671875" style="113"/>
    <col min="13060" max="13060" width="10.33203125" style="113" bestFit="1" customWidth="1"/>
    <col min="13061" max="13061" width="38" style="113" customWidth="1"/>
    <col min="13062" max="13062" width="6.6640625" style="113" customWidth="1"/>
    <col min="13063" max="13063" width="12.88671875" style="113" customWidth="1"/>
    <col min="13064" max="13064" width="10.44140625" style="113" bestFit="1" customWidth="1"/>
    <col min="13065" max="13065" width="15.33203125" style="113" bestFit="1" customWidth="1"/>
    <col min="13066" max="13066" width="8.88671875" style="113"/>
    <col min="13067" max="13067" width="11.44140625" style="113" bestFit="1" customWidth="1"/>
    <col min="13068" max="13315" width="8.88671875" style="113"/>
    <col min="13316" max="13316" width="10.33203125" style="113" bestFit="1" customWidth="1"/>
    <col min="13317" max="13317" width="38" style="113" customWidth="1"/>
    <col min="13318" max="13318" width="6.6640625" style="113" customWidth="1"/>
    <col min="13319" max="13319" width="12.88671875" style="113" customWidth="1"/>
    <col min="13320" max="13320" width="10.44140625" style="113" bestFit="1" customWidth="1"/>
    <col min="13321" max="13321" width="15.33203125" style="113" bestFit="1" customWidth="1"/>
    <col min="13322" max="13322" width="8.88671875" style="113"/>
    <col min="13323" max="13323" width="11.44140625" style="113" bestFit="1" customWidth="1"/>
    <col min="13324" max="13571" width="8.88671875" style="113"/>
    <col min="13572" max="13572" width="10.33203125" style="113" bestFit="1" customWidth="1"/>
    <col min="13573" max="13573" width="38" style="113" customWidth="1"/>
    <col min="13574" max="13574" width="6.6640625" style="113" customWidth="1"/>
    <col min="13575" max="13575" width="12.88671875" style="113" customWidth="1"/>
    <col min="13576" max="13576" width="10.44140625" style="113" bestFit="1" customWidth="1"/>
    <col min="13577" max="13577" width="15.33203125" style="113" bestFit="1" customWidth="1"/>
    <col min="13578" max="13578" width="8.88671875" style="113"/>
    <col min="13579" max="13579" width="11.44140625" style="113" bestFit="1" customWidth="1"/>
    <col min="13580" max="13827" width="8.88671875" style="113"/>
    <col min="13828" max="13828" width="10.33203125" style="113" bestFit="1" customWidth="1"/>
    <col min="13829" max="13829" width="38" style="113" customWidth="1"/>
    <col min="13830" max="13830" width="6.6640625" style="113" customWidth="1"/>
    <col min="13831" max="13831" width="12.88671875" style="113" customWidth="1"/>
    <col min="13832" max="13832" width="10.44140625" style="113" bestFit="1" customWidth="1"/>
    <col min="13833" max="13833" width="15.33203125" style="113" bestFit="1" customWidth="1"/>
    <col min="13834" max="13834" width="8.88671875" style="113"/>
    <col min="13835" max="13835" width="11.44140625" style="113" bestFit="1" customWidth="1"/>
    <col min="13836" max="14083" width="8.88671875" style="113"/>
    <col min="14084" max="14084" width="10.33203125" style="113" bestFit="1" customWidth="1"/>
    <col min="14085" max="14085" width="38" style="113" customWidth="1"/>
    <col min="14086" max="14086" width="6.6640625" style="113" customWidth="1"/>
    <col min="14087" max="14087" width="12.88671875" style="113" customWidth="1"/>
    <col min="14088" max="14088" width="10.44140625" style="113" bestFit="1" customWidth="1"/>
    <col min="14089" max="14089" width="15.33203125" style="113" bestFit="1" customWidth="1"/>
    <col min="14090" max="14090" width="8.88671875" style="113"/>
    <col min="14091" max="14091" width="11.44140625" style="113" bestFit="1" customWidth="1"/>
    <col min="14092" max="14339" width="8.88671875" style="113"/>
    <col min="14340" max="14340" width="10.33203125" style="113" bestFit="1" customWidth="1"/>
    <col min="14341" max="14341" width="38" style="113" customWidth="1"/>
    <col min="14342" max="14342" width="6.6640625" style="113" customWidth="1"/>
    <col min="14343" max="14343" width="12.88671875" style="113" customWidth="1"/>
    <col min="14344" max="14344" width="10.44140625" style="113" bestFit="1" customWidth="1"/>
    <col min="14345" max="14345" width="15.33203125" style="113" bestFit="1" customWidth="1"/>
    <col min="14346" max="14346" width="8.88671875" style="113"/>
    <col min="14347" max="14347" width="11.44140625" style="113" bestFit="1" customWidth="1"/>
    <col min="14348" max="14595" width="8.88671875" style="113"/>
    <col min="14596" max="14596" width="10.33203125" style="113" bestFit="1" customWidth="1"/>
    <col min="14597" max="14597" width="38" style="113" customWidth="1"/>
    <col min="14598" max="14598" width="6.6640625" style="113" customWidth="1"/>
    <col min="14599" max="14599" width="12.88671875" style="113" customWidth="1"/>
    <col min="14600" max="14600" width="10.44140625" style="113" bestFit="1" customWidth="1"/>
    <col min="14601" max="14601" width="15.33203125" style="113" bestFit="1" customWidth="1"/>
    <col min="14602" max="14602" width="8.88671875" style="113"/>
    <col min="14603" max="14603" width="11.44140625" style="113" bestFit="1" customWidth="1"/>
    <col min="14604" max="14851" width="8.88671875" style="113"/>
    <col min="14852" max="14852" width="10.33203125" style="113" bestFit="1" customWidth="1"/>
    <col min="14853" max="14853" width="38" style="113" customWidth="1"/>
    <col min="14854" max="14854" width="6.6640625" style="113" customWidth="1"/>
    <col min="14855" max="14855" width="12.88671875" style="113" customWidth="1"/>
    <col min="14856" max="14856" width="10.44140625" style="113" bestFit="1" customWidth="1"/>
    <col min="14857" max="14857" width="15.33203125" style="113" bestFit="1" customWidth="1"/>
    <col min="14858" max="14858" width="8.88671875" style="113"/>
    <col min="14859" max="14859" width="11.44140625" style="113" bestFit="1" customWidth="1"/>
    <col min="14860" max="15107" width="8.88671875" style="113"/>
    <col min="15108" max="15108" width="10.33203125" style="113" bestFit="1" customWidth="1"/>
    <col min="15109" max="15109" width="38" style="113" customWidth="1"/>
    <col min="15110" max="15110" width="6.6640625" style="113" customWidth="1"/>
    <col min="15111" max="15111" width="12.88671875" style="113" customWidth="1"/>
    <col min="15112" max="15112" width="10.44140625" style="113" bestFit="1" customWidth="1"/>
    <col min="15113" max="15113" width="15.33203125" style="113" bestFit="1" customWidth="1"/>
    <col min="15114" max="15114" width="8.88671875" style="113"/>
    <col min="15115" max="15115" width="11.44140625" style="113" bestFit="1" customWidth="1"/>
    <col min="15116" max="15363" width="8.88671875" style="113"/>
    <col min="15364" max="15364" width="10.33203125" style="113" bestFit="1" customWidth="1"/>
    <col min="15365" max="15365" width="38" style="113" customWidth="1"/>
    <col min="15366" max="15366" width="6.6640625" style="113" customWidth="1"/>
    <col min="15367" max="15367" width="12.88671875" style="113" customWidth="1"/>
    <col min="15368" max="15368" width="10.44140625" style="113" bestFit="1" customWidth="1"/>
    <col min="15369" max="15369" width="15.33203125" style="113" bestFit="1" customWidth="1"/>
    <col min="15370" max="15370" width="8.88671875" style="113"/>
    <col min="15371" max="15371" width="11.44140625" style="113" bestFit="1" customWidth="1"/>
    <col min="15372" max="15619" width="8.88671875" style="113"/>
    <col min="15620" max="15620" width="10.33203125" style="113" bestFit="1" customWidth="1"/>
    <col min="15621" max="15621" width="38" style="113" customWidth="1"/>
    <col min="15622" max="15622" width="6.6640625" style="113" customWidth="1"/>
    <col min="15623" max="15623" width="12.88671875" style="113" customWidth="1"/>
    <col min="15624" max="15624" width="10.44140625" style="113" bestFit="1" customWidth="1"/>
    <col min="15625" max="15625" width="15.33203125" style="113" bestFit="1" customWidth="1"/>
    <col min="15626" max="15626" width="8.88671875" style="113"/>
    <col min="15627" max="15627" width="11.44140625" style="113" bestFit="1" customWidth="1"/>
    <col min="15628" max="15875" width="8.88671875" style="113"/>
    <col min="15876" max="15876" width="10.33203125" style="113" bestFit="1" customWidth="1"/>
    <col min="15877" max="15877" width="38" style="113" customWidth="1"/>
    <col min="15878" max="15878" width="6.6640625" style="113" customWidth="1"/>
    <col min="15879" max="15879" width="12.88671875" style="113" customWidth="1"/>
    <col min="15880" max="15880" width="10.44140625" style="113" bestFit="1" customWidth="1"/>
    <col min="15881" max="15881" width="15.33203125" style="113" bestFit="1" customWidth="1"/>
    <col min="15882" max="15882" width="8.88671875" style="113"/>
    <col min="15883" max="15883" width="11.44140625" style="113" bestFit="1" customWidth="1"/>
    <col min="15884" max="16131" width="8.88671875" style="113"/>
    <col min="16132" max="16132" width="10.33203125" style="113" bestFit="1" customWidth="1"/>
    <col min="16133" max="16133" width="38" style="113" customWidth="1"/>
    <col min="16134" max="16134" width="6.6640625" style="113" customWidth="1"/>
    <col min="16135" max="16135" width="12.88671875" style="113" customWidth="1"/>
    <col min="16136" max="16136" width="10.44140625" style="113" bestFit="1" customWidth="1"/>
    <col min="16137" max="16137" width="15.33203125" style="113" bestFit="1" customWidth="1"/>
    <col min="16138" max="16138" width="8.88671875" style="113"/>
    <col min="16139" max="16139" width="11.44140625" style="113" bestFit="1" customWidth="1"/>
    <col min="16140" max="16384" width="8.88671875" style="113"/>
  </cols>
  <sheetData>
    <row r="1" spans="1:12" ht="17.399999999999999" customHeight="1" x14ac:dyDescent="0.25">
      <c r="A1" s="225" t="s">
        <v>98</v>
      </c>
      <c r="B1" s="225"/>
      <c r="C1" s="225"/>
      <c r="D1" s="225"/>
      <c r="E1" s="225"/>
      <c r="F1" s="225"/>
      <c r="G1" s="225"/>
      <c r="H1" s="225"/>
      <c r="I1" s="225"/>
    </row>
    <row r="2" spans="1:12" ht="27.6" customHeight="1" x14ac:dyDescent="0.25">
      <c r="A2" s="207" t="s">
        <v>114</v>
      </c>
      <c r="B2" s="207"/>
      <c r="C2" s="207"/>
      <c r="D2" s="207"/>
      <c r="E2" s="207"/>
      <c r="F2" s="207"/>
      <c r="G2" s="207"/>
      <c r="H2" s="207"/>
      <c r="I2" s="207"/>
    </row>
    <row r="3" spans="1:12" ht="31.95" customHeight="1" thickBot="1" x14ac:dyDescent="0.3">
      <c r="A3" s="207" t="s">
        <v>117</v>
      </c>
      <c r="B3" s="207"/>
      <c r="C3" s="207"/>
      <c r="D3" s="207"/>
      <c r="E3" s="207"/>
      <c r="F3" s="207"/>
      <c r="G3" s="207"/>
      <c r="H3" s="207"/>
      <c r="I3" s="207"/>
      <c r="K3" s="118" t="s">
        <v>5</v>
      </c>
    </row>
    <row r="4" spans="1:12" ht="42.6" thickTop="1" thickBot="1" x14ac:dyDescent="0.3">
      <c r="A4" s="114" t="s">
        <v>6</v>
      </c>
      <c r="B4" s="114" t="s">
        <v>192</v>
      </c>
      <c r="C4" s="131" t="s">
        <v>0</v>
      </c>
      <c r="D4" s="131" t="s">
        <v>7</v>
      </c>
      <c r="E4" s="132" t="s">
        <v>8</v>
      </c>
      <c r="F4" s="131" t="s">
        <v>9</v>
      </c>
      <c r="G4" s="111" t="s">
        <v>190</v>
      </c>
      <c r="H4" s="111" t="s">
        <v>191</v>
      </c>
      <c r="I4" s="133" t="s">
        <v>10</v>
      </c>
      <c r="K4" s="118">
        <v>1.08</v>
      </c>
      <c r="L4" s="113" t="s">
        <v>11</v>
      </c>
    </row>
    <row r="5" spans="1:12" ht="55.8" thickTop="1" x14ac:dyDescent="0.25">
      <c r="A5" s="134" t="s">
        <v>12</v>
      </c>
      <c r="B5" s="135"/>
      <c r="C5" s="136" t="s">
        <v>13</v>
      </c>
      <c r="D5" s="137" t="s">
        <v>14</v>
      </c>
      <c r="E5" s="138">
        <f>K4*247.15</f>
        <v>266.92</v>
      </c>
      <c r="F5" s="139">
        <f>'MS Shamozo'!H10*K5</f>
        <v>0</v>
      </c>
      <c r="G5" s="140"/>
      <c r="H5" s="140"/>
      <c r="I5" s="141">
        <f>F5*E5</f>
        <v>0</v>
      </c>
      <c r="K5" s="142">
        <f>1.05</f>
        <v>1.05</v>
      </c>
      <c r="L5" s="113" t="s">
        <v>15</v>
      </c>
    </row>
    <row r="6" spans="1:12" ht="41.4" x14ac:dyDescent="0.25">
      <c r="A6" s="134" t="s">
        <v>16</v>
      </c>
      <c r="B6" s="135"/>
      <c r="C6" s="143" t="s">
        <v>17</v>
      </c>
      <c r="D6" s="137" t="s">
        <v>14</v>
      </c>
      <c r="E6" s="144">
        <f>K4*2875.43</f>
        <v>3105.46</v>
      </c>
      <c r="F6" s="139">
        <f>'MS Shamozo'!H13*K5</f>
        <v>0</v>
      </c>
      <c r="G6" s="140"/>
      <c r="H6" s="140"/>
      <c r="I6" s="141">
        <f>F6*E6</f>
        <v>0</v>
      </c>
    </row>
    <row r="7" spans="1:12" ht="27.6" x14ac:dyDescent="0.25">
      <c r="A7" s="134" t="s">
        <v>18</v>
      </c>
      <c r="B7" s="135"/>
      <c r="C7" s="143" t="s">
        <v>19</v>
      </c>
      <c r="D7" s="137" t="s">
        <v>20</v>
      </c>
      <c r="E7" s="144">
        <f>K4*681.93</f>
        <v>736.48</v>
      </c>
      <c r="F7" s="139">
        <f>'MS Shamozo'!H18*K5</f>
        <v>0</v>
      </c>
      <c r="G7" s="140"/>
      <c r="H7" s="140"/>
      <c r="I7" s="141">
        <f t="shared" ref="I7:I12" si="0">F7*E7</f>
        <v>0</v>
      </c>
    </row>
    <row r="8" spans="1:12" ht="41.4" x14ac:dyDescent="0.25">
      <c r="A8" s="134" t="s">
        <v>21</v>
      </c>
      <c r="B8" s="135"/>
      <c r="C8" s="143" t="s">
        <v>22</v>
      </c>
      <c r="D8" s="137" t="s">
        <v>14</v>
      </c>
      <c r="E8" s="144">
        <f>K4*12745.86</f>
        <v>13765.53</v>
      </c>
      <c r="F8" s="139">
        <f>'MS Shamozo'!H21*K5</f>
        <v>0</v>
      </c>
      <c r="G8" s="140"/>
      <c r="H8" s="140"/>
      <c r="I8" s="141">
        <f t="shared" si="0"/>
        <v>0</v>
      </c>
    </row>
    <row r="9" spans="1:12" ht="27.6" x14ac:dyDescent="0.25">
      <c r="A9" s="134" t="s">
        <v>23</v>
      </c>
      <c r="B9" s="135"/>
      <c r="C9" s="143" t="s">
        <v>24</v>
      </c>
      <c r="D9" s="137" t="s">
        <v>14</v>
      </c>
      <c r="E9" s="144">
        <f>K4*7839.27</f>
        <v>8466.41</v>
      </c>
      <c r="F9" s="139">
        <f>'MS Shamozo'!H24*K5</f>
        <v>0</v>
      </c>
      <c r="G9" s="140"/>
      <c r="H9" s="140"/>
      <c r="I9" s="141">
        <f t="shared" si="0"/>
        <v>0</v>
      </c>
    </row>
    <row r="10" spans="1:12" ht="41.4" x14ac:dyDescent="0.25">
      <c r="A10" s="134" t="s">
        <v>25</v>
      </c>
      <c r="B10" s="135"/>
      <c r="C10" s="143" t="s">
        <v>26</v>
      </c>
      <c r="D10" s="137" t="s">
        <v>20</v>
      </c>
      <c r="E10" s="144">
        <f>K4*710.56</f>
        <v>767.4</v>
      </c>
      <c r="F10" s="139">
        <f>'MS Shamozo'!H27*K5</f>
        <v>0</v>
      </c>
      <c r="G10" s="140"/>
      <c r="H10" s="140"/>
      <c r="I10" s="141">
        <f t="shared" si="0"/>
        <v>0</v>
      </c>
    </row>
    <row r="11" spans="1:12" s="148" customFormat="1" ht="55.2" x14ac:dyDescent="0.25">
      <c r="A11" s="145" t="s">
        <v>27</v>
      </c>
      <c r="B11" s="146"/>
      <c r="C11" s="147" t="s">
        <v>28</v>
      </c>
      <c r="D11" s="137" t="s">
        <v>29</v>
      </c>
      <c r="E11" s="144">
        <f>K4*314.55</f>
        <v>339.71</v>
      </c>
      <c r="F11" s="139">
        <f>'MS Shamozo'!H30*K5</f>
        <v>0</v>
      </c>
      <c r="G11" s="140"/>
      <c r="H11" s="140"/>
      <c r="I11" s="141">
        <f t="shared" si="0"/>
        <v>0</v>
      </c>
    </row>
    <row r="12" spans="1:12" ht="27.6" x14ac:dyDescent="0.25">
      <c r="A12" s="134" t="s">
        <v>30</v>
      </c>
      <c r="B12" s="135"/>
      <c r="C12" s="143" t="s">
        <v>31</v>
      </c>
      <c r="D12" s="137" t="s">
        <v>14</v>
      </c>
      <c r="E12" s="138">
        <f>K4*123.11</f>
        <v>132.96</v>
      </c>
      <c r="F12" s="139">
        <f>'MS Shamozo'!H33*K5</f>
        <v>0</v>
      </c>
      <c r="G12" s="140"/>
      <c r="H12" s="140"/>
      <c r="I12" s="141">
        <f t="shared" si="0"/>
        <v>0</v>
      </c>
    </row>
    <row r="13" spans="1:12" ht="55.2" x14ac:dyDescent="0.25">
      <c r="A13" s="119" t="s">
        <v>32</v>
      </c>
      <c r="B13" s="120"/>
      <c r="C13" s="127" t="s">
        <v>33</v>
      </c>
      <c r="D13" s="122" t="s">
        <v>14</v>
      </c>
      <c r="E13" s="123">
        <f>K4*357.09</f>
        <v>385.66</v>
      </c>
      <c r="F13" s="124">
        <f>'MS Shamozo'!H36*K5</f>
        <v>0</v>
      </c>
      <c r="G13" s="125"/>
      <c r="H13" s="125"/>
      <c r="I13" s="126">
        <f>F13*E13</f>
        <v>0</v>
      </c>
    </row>
    <row r="14" spans="1:12" ht="24" customHeight="1" thickBot="1" x14ac:dyDescent="0.3">
      <c r="A14" s="222" t="s">
        <v>4</v>
      </c>
      <c r="B14" s="223"/>
      <c r="C14" s="224"/>
      <c r="D14" s="224"/>
      <c r="E14" s="224"/>
      <c r="F14" s="128"/>
      <c r="G14" s="129"/>
      <c r="H14" s="129"/>
      <c r="I14" s="130">
        <f>SUM(I5:I13)</f>
        <v>0</v>
      </c>
      <c r="J14" s="149"/>
    </row>
  </sheetData>
  <mergeCells count="4">
    <mergeCell ref="A1:I1"/>
    <mergeCell ref="A2:I2"/>
    <mergeCell ref="A3:I3"/>
    <mergeCell ref="A14:E14"/>
  </mergeCells>
  <printOptions horizontalCentered="1"/>
  <pageMargins left="0.59055118110236227" right="0.59055118110236227" top="0.59055118110236227" bottom="0.59055118110236227" header="0.11811023622047245" footer="0.11811023622047245"/>
  <pageSetup paperSize="9" scale="98"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51">
    <tabColor theme="3" tint="0.59999389629810485"/>
  </sheetPr>
  <dimension ref="A1:I36"/>
  <sheetViews>
    <sheetView view="pageBreakPreview" zoomScale="140" zoomScaleNormal="100" zoomScaleSheetLayoutView="140" workbookViewId="0">
      <selection activeCell="B10" sqref="B10:G10"/>
    </sheetView>
  </sheetViews>
  <sheetFormatPr defaultColWidth="8.88671875" defaultRowHeight="13.2" x14ac:dyDescent="0.25"/>
  <cols>
    <col min="1" max="1" width="11.109375" style="41" customWidth="1"/>
    <col min="2" max="2" width="28" style="41" customWidth="1"/>
    <col min="3" max="3" width="4.5546875" style="41" bestFit="1" customWidth="1"/>
    <col min="4" max="4" width="6.44140625" style="41" customWidth="1"/>
    <col min="5" max="5" width="9.33203125" style="41" bestFit="1" customWidth="1"/>
    <col min="6" max="6" width="7.33203125" style="41" bestFit="1" customWidth="1"/>
    <col min="7" max="7" width="6.88671875" style="41" bestFit="1" customWidth="1"/>
    <col min="8" max="8" width="18.5546875" style="41" customWidth="1"/>
    <col min="9" max="256" width="8.88671875" style="11"/>
    <col min="257" max="257" width="11.109375" style="11" customWidth="1"/>
    <col min="258" max="258" width="28" style="11" customWidth="1"/>
    <col min="259" max="259" width="4.5546875" style="11" bestFit="1" customWidth="1"/>
    <col min="260" max="260" width="6.44140625" style="11" customWidth="1"/>
    <col min="261" max="261" width="9.33203125" style="11" bestFit="1" customWidth="1"/>
    <col min="262" max="262" width="7.33203125" style="11" bestFit="1" customWidth="1"/>
    <col min="263" max="263" width="6.88671875" style="11" bestFit="1" customWidth="1"/>
    <col min="264" max="264" width="18.5546875" style="11" customWidth="1"/>
    <col min="265" max="512" width="8.88671875" style="11"/>
    <col min="513" max="513" width="11.109375" style="11" customWidth="1"/>
    <col min="514" max="514" width="28" style="11" customWidth="1"/>
    <col min="515" max="515" width="4.5546875" style="11" bestFit="1" customWidth="1"/>
    <col min="516" max="516" width="6.44140625" style="11" customWidth="1"/>
    <col min="517" max="517" width="9.33203125" style="11" bestFit="1" customWidth="1"/>
    <col min="518" max="518" width="7.33203125" style="11" bestFit="1" customWidth="1"/>
    <col min="519" max="519" width="6.88671875" style="11" bestFit="1" customWidth="1"/>
    <col min="520" max="520" width="18.5546875" style="11" customWidth="1"/>
    <col min="521" max="768" width="8.88671875" style="11"/>
    <col min="769" max="769" width="11.109375" style="11" customWidth="1"/>
    <col min="770" max="770" width="28" style="11" customWidth="1"/>
    <col min="771" max="771" width="4.5546875" style="11" bestFit="1" customWidth="1"/>
    <col min="772" max="772" width="6.44140625" style="11" customWidth="1"/>
    <col min="773" max="773" width="9.33203125" style="11" bestFit="1" customWidth="1"/>
    <col min="774" max="774" width="7.33203125" style="11" bestFit="1" customWidth="1"/>
    <col min="775" max="775" width="6.88671875" style="11" bestFit="1" customWidth="1"/>
    <col min="776" max="776" width="18.5546875" style="11" customWidth="1"/>
    <col min="777" max="1024" width="8.88671875" style="11"/>
    <col min="1025" max="1025" width="11.109375" style="11" customWidth="1"/>
    <col min="1026" max="1026" width="28" style="11" customWidth="1"/>
    <col min="1027" max="1027" width="4.5546875" style="11" bestFit="1" customWidth="1"/>
    <col min="1028" max="1028" width="6.44140625" style="11" customWidth="1"/>
    <col min="1029" max="1029" width="9.33203125" style="11" bestFit="1" customWidth="1"/>
    <col min="1030" max="1030" width="7.33203125" style="11" bestFit="1" customWidth="1"/>
    <col min="1031" max="1031" width="6.88671875" style="11" bestFit="1" customWidth="1"/>
    <col min="1032" max="1032" width="18.5546875" style="11" customWidth="1"/>
    <col min="1033" max="1280" width="8.88671875" style="11"/>
    <col min="1281" max="1281" width="11.109375" style="11" customWidth="1"/>
    <col min="1282" max="1282" width="28" style="11" customWidth="1"/>
    <col min="1283" max="1283" width="4.5546875" style="11" bestFit="1" customWidth="1"/>
    <col min="1284" max="1284" width="6.44140625" style="11" customWidth="1"/>
    <col min="1285" max="1285" width="9.33203125" style="11" bestFit="1" customWidth="1"/>
    <col min="1286" max="1286" width="7.33203125" style="11" bestFit="1" customWidth="1"/>
    <col min="1287" max="1287" width="6.88671875" style="11" bestFit="1" customWidth="1"/>
    <col min="1288" max="1288" width="18.5546875" style="11" customWidth="1"/>
    <col min="1289" max="1536" width="8.88671875" style="11"/>
    <col min="1537" max="1537" width="11.109375" style="11" customWidth="1"/>
    <col min="1538" max="1538" width="28" style="11" customWidth="1"/>
    <col min="1539" max="1539" width="4.5546875" style="11" bestFit="1" customWidth="1"/>
    <col min="1540" max="1540" width="6.44140625" style="11" customWidth="1"/>
    <col min="1541" max="1541" width="9.33203125" style="11" bestFit="1" customWidth="1"/>
    <col min="1542" max="1542" width="7.33203125" style="11" bestFit="1" customWidth="1"/>
    <col min="1543" max="1543" width="6.88671875" style="11" bestFit="1" customWidth="1"/>
    <col min="1544" max="1544" width="18.5546875" style="11" customWidth="1"/>
    <col min="1545" max="1792" width="8.88671875" style="11"/>
    <col min="1793" max="1793" width="11.109375" style="11" customWidth="1"/>
    <col min="1794" max="1794" width="28" style="11" customWidth="1"/>
    <col min="1795" max="1795" width="4.5546875" style="11" bestFit="1" customWidth="1"/>
    <col min="1796" max="1796" width="6.44140625" style="11" customWidth="1"/>
    <col min="1797" max="1797" width="9.33203125" style="11" bestFit="1" customWidth="1"/>
    <col min="1798" max="1798" width="7.33203125" style="11" bestFit="1" customWidth="1"/>
    <col min="1799" max="1799" width="6.88671875" style="11" bestFit="1" customWidth="1"/>
    <col min="1800" max="1800" width="18.5546875" style="11" customWidth="1"/>
    <col min="1801" max="2048" width="8.88671875" style="11"/>
    <col min="2049" max="2049" width="11.109375" style="11" customWidth="1"/>
    <col min="2050" max="2050" width="28" style="11" customWidth="1"/>
    <col min="2051" max="2051" width="4.5546875" style="11" bestFit="1" customWidth="1"/>
    <col min="2052" max="2052" width="6.44140625" style="11" customWidth="1"/>
    <col min="2053" max="2053" width="9.33203125" style="11" bestFit="1" customWidth="1"/>
    <col min="2054" max="2054" width="7.33203125" style="11" bestFit="1" customWidth="1"/>
    <col min="2055" max="2055" width="6.88671875" style="11" bestFit="1" customWidth="1"/>
    <col min="2056" max="2056" width="18.5546875" style="11" customWidth="1"/>
    <col min="2057" max="2304" width="8.88671875" style="11"/>
    <col min="2305" max="2305" width="11.109375" style="11" customWidth="1"/>
    <col min="2306" max="2306" width="28" style="11" customWidth="1"/>
    <col min="2307" max="2307" width="4.5546875" style="11" bestFit="1" customWidth="1"/>
    <col min="2308" max="2308" width="6.44140625" style="11" customWidth="1"/>
    <col min="2309" max="2309" width="9.33203125" style="11" bestFit="1" customWidth="1"/>
    <col min="2310" max="2310" width="7.33203125" style="11" bestFit="1" customWidth="1"/>
    <col min="2311" max="2311" width="6.88671875" style="11" bestFit="1" customWidth="1"/>
    <col min="2312" max="2312" width="18.5546875" style="11" customWidth="1"/>
    <col min="2313" max="2560" width="8.88671875" style="11"/>
    <col min="2561" max="2561" width="11.109375" style="11" customWidth="1"/>
    <col min="2562" max="2562" width="28" style="11" customWidth="1"/>
    <col min="2563" max="2563" width="4.5546875" style="11" bestFit="1" customWidth="1"/>
    <col min="2564" max="2564" width="6.44140625" style="11" customWidth="1"/>
    <col min="2565" max="2565" width="9.33203125" style="11" bestFit="1" customWidth="1"/>
    <col min="2566" max="2566" width="7.33203125" style="11" bestFit="1" customWidth="1"/>
    <col min="2567" max="2567" width="6.88671875" style="11" bestFit="1" customWidth="1"/>
    <col min="2568" max="2568" width="18.5546875" style="11" customWidth="1"/>
    <col min="2569" max="2816" width="8.88671875" style="11"/>
    <col min="2817" max="2817" width="11.109375" style="11" customWidth="1"/>
    <col min="2818" max="2818" width="28" style="11" customWidth="1"/>
    <col min="2819" max="2819" width="4.5546875" style="11" bestFit="1" customWidth="1"/>
    <col min="2820" max="2820" width="6.44140625" style="11" customWidth="1"/>
    <col min="2821" max="2821" width="9.33203125" style="11" bestFit="1" customWidth="1"/>
    <col min="2822" max="2822" width="7.33203125" style="11" bestFit="1" customWidth="1"/>
    <col min="2823" max="2823" width="6.88671875" style="11" bestFit="1" customWidth="1"/>
    <col min="2824" max="2824" width="18.5546875" style="11" customWidth="1"/>
    <col min="2825" max="3072" width="8.88671875" style="11"/>
    <col min="3073" max="3073" width="11.109375" style="11" customWidth="1"/>
    <col min="3074" max="3074" width="28" style="11" customWidth="1"/>
    <col min="3075" max="3075" width="4.5546875" style="11" bestFit="1" customWidth="1"/>
    <col min="3076" max="3076" width="6.44140625" style="11" customWidth="1"/>
    <col min="3077" max="3077" width="9.33203125" style="11" bestFit="1" customWidth="1"/>
    <col min="3078" max="3078" width="7.33203125" style="11" bestFit="1" customWidth="1"/>
    <col min="3079" max="3079" width="6.88671875" style="11" bestFit="1" customWidth="1"/>
    <col min="3080" max="3080" width="18.5546875" style="11" customWidth="1"/>
    <col min="3081" max="3328" width="8.88671875" style="11"/>
    <col min="3329" max="3329" width="11.109375" style="11" customWidth="1"/>
    <col min="3330" max="3330" width="28" style="11" customWidth="1"/>
    <col min="3331" max="3331" width="4.5546875" style="11" bestFit="1" customWidth="1"/>
    <col min="3332" max="3332" width="6.44140625" style="11" customWidth="1"/>
    <col min="3333" max="3333" width="9.33203125" style="11" bestFit="1" customWidth="1"/>
    <col min="3334" max="3334" width="7.33203125" style="11" bestFit="1" customWidth="1"/>
    <col min="3335" max="3335" width="6.88671875" style="11" bestFit="1" customWidth="1"/>
    <col min="3336" max="3336" width="18.5546875" style="11" customWidth="1"/>
    <col min="3337" max="3584" width="8.88671875" style="11"/>
    <col min="3585" max="3585" width="11.109375" style="11" customWidth="1"/>
    <col min="3586" max="3586" width="28" style="11" customWidth="1"/>
    <col min="3587" max="3587" width="4.5546875" style="11" bestFit="1" customWidth="1"/>
    <col min="3588" max="3588" width="6.44140625" style="11" customWidth="1"/>
    <col min="3589" max="3589" width="9.33203125" style="11" bestFit="1" customWidth="1"/>
    <col min="3590" max="3590" width="7.33203125" style="11" bestFit="1" customWidth="1"/>
    <col min="3591" max="3591" width="6.88671875" style="11" bestFit="1" customWidth="1"/>
    <col min="3592" max="3592" width="18.5546875" style="11" customWidth="1"/>
    <col min="3593" max="3840" width="8.88671875" style="11"/>
    <col min="3841" max="3841" width="11.109375" style="11" customWidth="1"/>
    <col min="3842" max="3842" width="28" style="11" customWidth="1"/>
    <col min="3843" max="3843" width="4.5546875" style="11" bestFit="1" customWidth="1"/>
    <col min="3844" max="3844" width="6.44140625" style="11" customWidth="1"/>
    <col min="3845" max="3845" width="9.33203125" style="11" bestFit="1" customWidth="1"/>
    <col min="3846" max="3846" width="7.33203125" style="11" bestFit="1" customWidth="1"/>
    <col min="3847" max="3847" width="6.88671875" style="11" bestFit="1" customWidth="1"/>
    <col min="3848" max="3848" width="18.5546875" style="11" customWidth="1"/>
    <col min="3849" max="4096" width="8.88671875" style="11"/>
    <col min="4097" max="4097" width="11.109375" style="11" customWidth="1"/>
    <col min="4098" max="4098" width="28" style="11" customWidth="1"/>
    <col min="4099" max="4099" width="4.5546875" style="11" bestFit="1" customWidth="1"/>
    <col min="4100" max="4100" width="6.44140625" style="11" customWidth="1"/>
    <col min="4101" max="4101" width="9.33203125" style="11" bestFit="1" customWidth="1"/>
    <col min="4102" max="4102" width="7.33203125" style="11" bestFit="1" customWidth="1"/>
    <col min="4103" max="4103" width="6.88671875" style="11" bestFit="1" customWidth="1"/>
    <col min="4104" max="4104" width="18.5546875" style="11" customWidth="1"/>
    <col min="4105" max="4352" width="8.88671875" style="11"/>
    <col min="4353" max="4353" width="11.109375" style="11" customWidth="1"/>
    <col min="4354" max="4354" width="28" style="11" customWidth="1"/>
    <col min="4355" max="4355" width="4.5546875" style="11" bestFit="1" customWidth="1"/>
    <col min="4356" max="4356" width="6.44140625" style="11" customWidth="1"/>
    <col min="4357" max="4357" width="9.33203125" style="11" bestFit="1" customWidth="1"/>
    <col min="4358" max="4358" width="7.33203125" style="11" bestFit="1" customWidth="1"/>
    <col min="4359" max="4359" width="6.88671875" style="11" bestFit="1" customWidth="1"/>
    <col min="4360" max="4360" width="18.5546875" style="11" customWidth="1"/>
    <col min="4361" max="4608" width="8.88671875" style="11"/>
    <col min="4609" max="4609" width="11.109375" style="11" customWidth="1"/>
    <col min="4610" max="4610" width="28" style="11" customWidth="1"/>
    <col min="4611" max="4611" width="4.5546875" style="11" bestFit="1" customWidth="1"/>
    <col min="4612" max="4612" width="6.44140625" style="11" customWidth="1"/>
    <col min="4613" max="4613" width="9.33203125" style="11" bestFit="1" customWidth="1"/>
    <col min="4614" max="4614" width="7.33203125" style="11" bestFit="1" customWidth="1"/>
    <col min="4615" max="4615" width="6.88671875" style="11" bestFit="1" customWidth="1"/>
    <col min="4616" max="4616" width="18.5546875" style="11" customWidth="1"/>
    <col min="4617" max="4864" width="8.88671875" style="11"/>
    <col min="4865" max="4865" width="11.109375" style="11" customWidth="1"/>
    <col min="4866" max="4866" width="28" style="11" customWidth="1"/>
    <col min="4867" max="4867" width="4.5546875" style="11" bestFit="1" customWidth="1"/>
    <col min="4868" max="4868" width="6.44140625" style="11" customWidth="1"/>
    <col min="4869" max="4869" width="9.33203125" style="11" bestFit="1" customWidth="1"/>
    <col min="4870" max="4870" width="7.33203125" style="11" bestFit="1" customWidth="1"/>
    <col min="4871" max="4871" width="6.88671875" style="11" bestFit="1" customWidth="1"/>
    <col min="4872" max="4872" width="18.5546875" style="11" customWidth="1"/>
    <col min="4873" max="5120" width="8.88671875" style="11"/>
    <col min="5121" max="5121" width="11.109375" style="11" customWidth="1"/>
    <col min="5122" max="5122" width="28" style="11" customWidth="1"/>
    <col min="5123" max="5123" width="4.5546875" style="11" bestFit="1" customWidth="1"/>
    <col min="5124" max="5124" width="6.44140625" style="11" customWidth="1"/>
    <col min="5125" max="5125" width="9.33203125" style="11" bestFit="1" customWidth="1"/>
    <col min="5126" max="5126" width="7.33203125" style="11" bestFit="1" customWidth="1"/>
    <col min="5127" max="5127" width="6.88671875" style="11" bestFit="1" customWidth="1"/>
    <col min="5128" max="5128" width="18.5546875" style="11" customWidth="1"/>
    <col min="5129" max="5376" width="8.88671875" style="11"/>
    <col min="5377" max="5377" width="11.109375" style="11" customWidth="1"/>
    <col min="5378" max="5378" width="28" style="11" customWidth="1"/>
    <col min="5379" max="5379" width="4.5546875" style="11" bestFit="1" customWidth="1"/>
    <col min="5380" max="5380" width="6.44140625" style="11" customWidth="1"/>
    <col min="5381" max="5381" width="9.33203125" style="11" bestFit="1" customWidth="1"/>
    <col min="5382" max="5382" width="7.33203125" style="11" bestFit="1" customWidth="1"/>
    <col min="5383" max="5383" width="6.88671875" style="11" bestFit="1" customWidth="1"/>
    <col min="5384" max="5384" width="18.5546875" style="11" customWidth="1"/>
    <col min="5385" max="5632" width="8.88671875" style="11"/>
    <col min="5633" max="5633" width="11.109375" style="11" customWidth="1"/>
    <col min="5634" max="5634" width="28" style="11" customWidth="1"/>
    <col min="5635" max="5635" width="4.5546875" style="11" bestFit="1" customWidth="1"/>
    <col min="5636" max="5636" width="6.44140625" style="11" customWidth="1"/>
    <col min="5637" max="5637" width="9.33203125" style="11" bestFit="1" customWidth="1"/>
    <col min="5638" max="5638" width="7.33203125" style="11" bestFit="1" customWidth="1"/>
    <col min="5639" max="5639" width="6.88671875" style="11" bestFit="1" customWidth="1"/>
    <col min="5640" max="5640" width="18.5546875" style="11" customWidth="1"/>
    <col min="5641" max="5888" width="8.88671875" style="11"/>
    <col min="5889" max="5889" width="11.109375" style="11" customWidth="1"/>
    <col min="5890" max="5890" width="28" style="11" customWidth="1"/>
    <col min="5891" max="5891" width="4.5546875" style="11" bestFit="1" customWidth="1"/>
    <col min="5892" max="5892" width="6.44140625" style="11" customWidth="1"/>
    <col min="5893" max="5893" width="9.33203125" style="11" bestFit="1" customWidth="1"/>
    <col min="5894" max="5894" width="7.33203125" style="11" bestFit="1" customWidth="1"/>
    <col min="5895" max="5895" width="6.88671875" style="11" bestFit="1" customWidth="1"/>
    <col min="5896" max="5896" width="18.5546875" style="11" customWidth="1"/>
    <col min="5897" max="6144" width="8.88671875" style="11"/>
    <col min="6145" max="6145" width="11.109375" style="11" customWidth="1"/>
    <col min="6146" max="6146" width="28" style="11" customWidth="1"/>
    <col min="6147" max="6147" width="4.5546875" style="11" bestFit="1" customWidth="1"/>
    <col min="6148" max="6148" width="6.44140625" style="11" customWidth="1"/>
    <col min="6149" max="6149" width="9.33203125" style="11" bestFit="1" customWidth="1"/>
    <col min="6150" max="6150" width="7.33203125" style="11" bestFit="1" customWidth="1"/>
    <col min="6151" max="6151" width="6.88671875" style="11" bestFit="1" customWidth="1"/>
    <col min="6152" max="6152" width="18.5546875" style="11" customWidth="1"/>
    <col min="6153" max="6400" width="8.88671875" style="11"/>
    <col min="6401" max="6401" width="11.109375" style="11" customWidth="1"/>
    <col min="6402" max="6402" width="28" style="11" customWidth="1"/>
    <col min="6403" max="6403" width="4.5546875" style="11" bestFit="1" customWidth="1"/>
    <col min="6404" max="6404" width="6.44140625" style="11" customWidth="1"/>
    <col min="6405" max="6405" width="9.33203125" style="11" bestFit="1" customWidth="1"/>
    <col min="6406" max="6406" width="7.33203125" style="11" bestFit="1" customWidth="1"/>
    <col min="6407" max="6407" width="6.88671875" style="11" bestFit="1" customWidth="1"/>
    <col min="6408" max="6408" width="18.5546875" style="11" customWidth="1"/>
    <col min="6409" max="6656" width="8.88671875" style="11"/>
    <col min="6657" max="6657" width="11.109375" style="11" customWidth="1"/>
    <col min="6658" max="6658" width="28" style="11" customWidth="1"/>
    <col min="6659" max="6659" width="4.5546875" style="11" bestFit="1" customWidth="1"/>
    <col min="6660" max="6660" width="6.44140625" style="11" customWidth="1"/>
    <col min="6661" max="6661" width="9.33203125" style="11" bestFit="1" customWidth="1"/>
    <col min="6662" max="6662" width="7.33203125" style="11" bestFit="1" customWidth="1"/>
    <col min="6663" max="6663" width="6.88671875" style="11" bestFit="1" customWidth="1"/>
    <col min="6664" max="6664" width="18.5546875" style="11" customWidth="1"/>
    <col min="6665" max="6912" width="8.88671875" style="11"/>
    <col min="6913" max="6913" width="11.109375" style="11" customWidth="1"/>
    <col min="6914" max="6914" width="28" style="11" customWidth="1"/>
    <col min="6915" max="6915" width="4.5546875" style="11" bestFit="1" customWidth="1"/>
    <col min="6916" max="6916" width="6.44140625" style="11" customWidth="1"/>
    <col min="6917" max="6917" width="9.33203125" style="11" bestFit="1" customWidth="1"/>
    <col min="6918" max="6918" width="7.33203125" style="11" bestFit="1" customWidth="1"/>
    <col min="6919" max="6919" width="6.88671875" style="11" bestFit="1" customWidth="1"/>
    <col min="6920" max="6920" width="18.5546875" style="11" customWidth="1"/>
    <col min="6921" max="7168" width="8.88671875" style="11"/>
    <col min="7169" max="7169" width="11.109375" style="11" customWidth="1"/>
    <col min="7170" max="7170" width="28" style="11" customWidth="1"/>
    <col min="7171" max="7171" width="4.5546875" style="11" bestFit="1" customWidth="1"/>
    <col min="7172" max="7172" width="6.44140625" style="11" customWidth="1"/>
    <col min="7173" max="7173" width="9.33203125" style="11" bestFit="1" customWidth="1"/>
    <col min="7174" max="7174" width="7.33203125" style="11" bestFit="1" customWidth="1"/>
    <col min="7175" max="7175" width="6.88671875" style="11" bestFit="1" customWidth="1"/>
    <col min="7176" max="7176" width="18.5546875" style="11" customWidth="1"/>
    <col min="7177" max="7424" width="8.88671875" style="11"/>
    <col min="7425" max="7425" width="11.109375" style="11" customWidth="1"/>
    <col min="7426" max="7426" width="28" style="11" customWidth="1"/>
    <col min="7427" max="7427" width="4.5546875" style="11" bestFit="1" customWidth="1"/>
    <col min="7428" max="7428" width="6.44140625" style="11" customWidth="1"/>
    <col min="7429" max="7429" width="9.33203125" style="11" bestFit="1" customWidth="1"/>
    <col min="7430" max="7430" width="7.33203125" style="11" bestFit="1" customWidth="1"/>
    <col min="7431" max="7431" width="6.88671875" style="11" bestFit="1" customWidth="1"/>
    <col min="7432" max="7432" width="18.5546875" style="11" customWidth="1"/>
    <col min="7433" max="7680" width="8.88671875" style="11"/>
    <col min="7681" max="7681" width="11.109375" style="11" customWidth="1"/>
    <col min="7682" max="7682" width="28" style="11" customWidth="1"/>
    <col min="7683" max="7683" width="4.5546875" style="11" bestFit="1" customWidth="1"/>
    <col min="7684" max="7684" width="6.44140625" style="11" customWidth="1"/>
    <col min="7685" max="7685" width="9.33203125" style="11" bestFit="1" customWidth="1"/>
    <col min="7686" max="7686" width="7.33203125" style="11" bestFit="1" customWidth="1"/>
    <col min="7687" max="7687" width="6.88671875" style="11" bestFit="1" customWidth="1"/>
    <col min="7688" max="7688" width="18.5546875" style="11" customWidth="1"/>
    <col min="7689" max="7936" width="8.88671875" style="11"/>
    <col min="7937" max="7937" width="11.109375" style="11" customWidth="1"/>
    <col min="7938" max="7938" width="28" style="11" customWidth="1"/>
    <col min="7939" max="7939" width="4.5546875" style="11" bestFit="1" customWidth="1"/>
    <col min="7940" max="7940" width="6.44140625" style="11" customWidth="1"/>
    <col min="7941" max="7941" width="9.33203125" style="11" bestFit="1" customWidth="1"/>
    <col min="7942" max="7942" width="7.33203125" style="11" bestFit="1" customWidth="1"/>
    <col min="7943" max="7943" width="6.88671875" style="11" bestFit="1" customWidth="1"/>
    <col min="7944" max="7944" width="18.5546875" style="11" customWidth="1"/>
    <col min="7945" max="8192" width="8.88671875" style="11"/>
    <col min="8193" max="8193" width="11.109375" style="11" customWidth="1"/>
    <col min="8194" max="8194" width="28" style="11" customWidth="1"/>
    <col min="8195" max="8195" width="4.5546875" style="11" bestFit="1" customWidth="1"/>
    <col min="8196" max="8196" width="6.44140625" style="11" customWidth="1"/>
    <col min="8197" max="8197" width="9.33203125" style="11" bestFit="1" customWidth="1"/>
    <col min="8198" max="8198" width="7.33203125" style="11" bestFit="1" customWidth="1"/>
    <col min="8199" max="8199" width="6.88671875" style="11" bestFit="1" customWidth="1"/>
    <col min="8200" max="8200" width="18.5546875" style="11" customWidth="1"/>
    <col min="8201" max="8448" width="8.88671875" style="11"/>
    <col min="8449" max="8449" width="11.109375" style="11" customWidth="1"/>
    <col min="8450" max="8450" width="28" style="11" customWidth="1"/>
    <col min="8451" max="8451" width="4.5546875" style="11" bestFit="1" customWidth="1"/>
    <col min="8452" max="8452" width="6.44140625" style="11" customWidth="1"/>
    <col min="8453" max="8453" width="9.33203125" style="11" bestFit="1" customWidth="1"/>
    <col min="8454" max="8454" width="7.33203125" style="11" bestFit="1" customWidth="1"/>
    <col min="8455" max="8455" width="6.88671875" style="11" bestFit="1" customWidth="1"/>
    <col min="8456" max="8456" width="18.5546875" style="11" customWidth="1"/>
    <col min="8457" max="8704" width="8.88671875" style="11"/>
    <col min="8705" max="8705" width="11.109375" style="11" customWidth="1"/>
    <col min="8706" max="8706" width="28" style="11" customWidth="1"/>
    <col min="8707" max="8707" width="4.5546875" style="11" bestFit="1" customWidth="1"/>
    <col min="8708" max="8708" width="6.44140625" style="11" customWidth="1"/>
    <col min="8709" max="8709" width="9.33203125" style="11" bestFit="1" customWidth="1"/>
    <col min="8710" max="8710" width="7.33203125" style="11" bestFit="1" customWidth="1"/>
    <col min="8711" max="8711" width="6.88671875" style="11" bestFit="1" customWidth="1"/>
    <col min="8712" max="8712" width="18.5546875" style="11" customWidth="1"/>
    <col min="8713" max="8960" width="8.88671875" style="11"/>
    <col min="8961" max="8961" width="11.109375" style="11" customWidth="1"/>
    <col min="8962" max="8962" width="28" style="11" customWidth="1"/>
    <col min="8963" max="8963" width="4.5546875" style="11" bestFit="1" customWidth="1"/>
    <col min="8964" max="8964" width="6.44140625" style="11" customWidth="1"/>
    <col min="8965" max="8965" width="9.33203125" style="11" bestFit="1" customWidth="1"/>
    <col min="8966" max="8966" width="7.33203125" style="11" bestFit="1" customWidth="1"/>
    <col min="8967" max="8967" width="6.88671875" style="11" bestFit="1" customWidth="1"/>
    <col min="8968" max="8968" width="18.5546875" style="11" customWidth="1"/>
    <col min="8969" max="9216" width="8.88671875" style="11"/>
    <col min="9217" max="9217" width="11.109375" style="11" customWidth="1"/>
    <col min="9218" max="9218" width="28" style="11" customWidth="1"/>
    <col min="9219" max="9219" width="4.5546875" style="11" bestFit="1" customWidth="1"/>
    <col min="9220" max="9220" width="6.44140625" style="11" customWidth="1"/>
    <col min="9221" max="9221" width="9.33203125" style="11" bestFit="1" customWidth="1"/>
    <col min="9222" max="9222" width="7.33203125" style="11" bestFit="1" customWidth="1"/>
    <col min="9223" max="9223" width="6.88671875" style="11" bestFit="1" customWidth="1"/>
    <col min="9224" max="9224" width="18.5546875" style="11" customWidth="1"/>
    <col min="9225" max="9472" width="8.88671875" style="11"/>
    <col min="9473" max="9473" width="11.109375" style="11" customWidth="1"/>
    <col min="9474" max="9474" width="28" style="11" customWidth="1"/>
    <col min="9475" max="9475" width="4.5546875" style="11" bestFit="1" customWidth="1"/>
    <col min="9476" max="9476" width="6.44140625" style="11" customWidth="1"/>
    <col min="9477" max="9477" width="9.33203125" style="11" bestFit="1" customWidth="1"/>
    <col min="9478" max="9478" width="7.33203125" style="11" bestFit="1" customWidth="1"/>
    <col min="9479" max="9479" width="6.88671875" style="11" bestFit="1" customWidth="1"/>
    <col min="9480" max="9480" width="18.5546875" style="11" customWidth="1"/>
    <col min="9481" max="9728" width="8.88671875" style="11"/>
    <col min="9729" max="9729" width="11.109375" style="11" customWidth="1"/>
    <col min="9730" max="9730" width="28" style="11" customWidth="1"/>
    <col min="9731" max="9731" width="4.5546875" style="11" bestFit="1" customWidth="1"/>
    <col min="9732" max="9732" width="6.44140625" style="11" customWidth="1"/>
    <col min="9733" max="9733" width="9.33203125" style="11" bestFit="1" customWidth="1"/>
    <col min="9734" max="9734" width="7.33203125" style="11" bestFit="1" customWidth="1"/>
    <col min="9735" max="9735" width="6.88671875" style="11" bestFit="1" customWidth="1"/>
    <col min="9736" max="9736" width="18.5546875" style="11" customWidth="1"/>
    <col min="9737" max="9984" width="8.88671875" style="11"/>
    <col min="9985" max="9985" width="11.109375" style="11" customWidth="1"/>
    <col min="9986" max="9986" width="28" style="11" customWidth="1"/>
    <col min="9987" max="9987" width="4.5546875" style="11" bestFit="1" customWidth="1"/>
    <col min="9988" max="9988" width="6.44140625" style="11" customWidth="1"/>
    <col min="9989" max="9989" width="9.33203125" style="11" bestFit="1" customWidth="1"/>
    <col min="9990" max="9990" width="7.33203125" style="11" bestFit="1" customWidth="1"/>
    <col min="9991" max="9991" width="6.88671875" style="11" bestFit="1" customWidth="1"/>
    <col min="9992" max="9992" width="18.5546875" style="11" customWidth="1"/>
    <col min="9993" max="10240" width="8.88671875" style="11"/>
    <col min="10241" max="10241" width="11.109375" style="11" customWidth="1"/>
    <col min="10242" max="10242" width="28" style="11" customWidth="1"/>
    <col min="10243" max="10243" width="4.5546875" style="11" bestFit="1" customWidth="1"/>
    <col min="10244" max="10244" width="6.44140625" style="11" customWidth="1"/>
    <col min="10245" max="10245" width="9.33203125" style="11" bestFit="1" customWidth="1"/>
    <col min="10246" max="10246" width="7.33203125" style="11" bestFit="1" customWidth="1"/>
    <col min="10247" max="10247" width="6.88671875" style="11" bestFit="1" customWidth="1"/>
    <col min="10248" max="10248" width="18.5546875" style="11" customWidth="1"/>
    <col min="10249" max="10496" width="8.88671875" style="11"/>
    <col min="10497" max="10497" width="11.109375" style="11" customWidth="1"/>
    <col min="10498" max="10498" width="28" style="11" customWidth="1"/>
    <col min="10499" max="10499" width="4.5546875" style="11" bestFit="1" customWidth="1"/>
    <col min="10500" max="10500" width="6.44140625" style="11" customWidth="1"/>
    <col min="10501" max="10501" width="9.33203125" style="11" bestFit="1" customWidth="1"/>
    <col min="10502" max="10502" width="7.33203125" style="11" bestFit="1" customWidth="1"/>
    <col min="10503" max="10503" width="6.88671875" style="11" bestFit="1" customWidth="1"/>
    <col min="10504" max="10504" width="18.5546875" style="11" customWidth="1"/>
    <col min="10505" max="10752" width="8.88671875" style="11"/>
    <col min="10753" max="10753" width="11.109375" style="11" customWidth="1"/>
    <col min="10754" max="10754" width="28" style="11" customWidth="1"/>
    <col min="10755" max="10755" width="4.5546875" style="11" bestFit="1" customWidth="1"/>
    <col min="10756" max="10756" width="6.44140625" style="11" customWidth="1"/>
    <col min="10757" max="10757" width="9.33203125" style="11" bestFit="1" customWidth="1"/>
    <col min="10758" max="10758" width="7.33203125" style="11" bestFit="1" customWidth="1"/>
    <col min="10759" max="10759" width="6.88671875" style="11" bestFit="1" customWidth="1"/>
    <col min="10760" max="10760" width="18.5546875" style="11" customWidth="1"/>
    <col min="10761" max="11008" width="8.88671875" style="11"/>
    <col min="11009" max="11009" width="11.109375" style="11" customWidth="1"/>
    <col min="11010" max="11010" width="28" style="11" customWidth="1"/>
    <col min="11011" max="11011" width="4.5546875" style="11" bestFit="1" customWidth="1"/>
    <col min="11012" max="11012" width="6.44140625" style="11" customWidth="1"/>
    <col min="11013" max="11013" width="9.33203125" style="11" bestFit="1" customWidth="1"/>
    <col min="11014" max="11014" width="7.33203125" style="11" bestFit="1" customWidth="1"/>
    <col min="11015" max="11015" width="6.88671875" style="11" bestFit="1" customWidth="1"/>
    <col min="11016" max="11016" width="18.5546875" style="11" customWidth="1"/>
    <col min="11017" max="11264" width="8.88671875" style="11"/>
    <col min="11265" max="11265" width="11.109375" style="11" customWidth="1"/>
    <col min="11266" max="11266" width="28" style="11" customWidth="1"/>
    <col min="11267" max="11267" width="4.5546875" style="11" bestFit="1" customWidth="1"/>
    <col min="11268" max="11268" width="6.44140625" style="11" customWidth="1"/>
    <col min="11269" max="11269" width="9.33203125" style="11" bestFit="1" customWidth="1"/>
    <col min="11270" max="11270" width="7.33203125" style="11" bestFit="1" customWidth="1"/>
    <col min="11271" max="11271" width="6.88671875" style="11" bestFit="1" customWidth="1"/>
    <col min="11272" max="11272" width="18.5546875" style="11" customWidth="1"/>
    <col min="11273" max="11520" width="8.88671875" style="11"/>
    <col min="11521" max="11521" width="11.109375" style="11" customWidth="1"/>
    <col min="11522" max="11522" width="28" style="11" customWidth="1"/>
    <col min="11523" max="11523" width="4.5546875" style="11" bestFit="1" customWidth="1"/>
    <col min="11524" max="11524" width="6.44140625" style="11" customWidth="1"/>
    <col min="11525" max="11525" width="9.33203125" style="11" bestFit="1" customWidth="1"/>
    <col min="11526" max="11526" width="7.33203125" style="11" bestFit="1" customWidth="1"/>
    <col min="11527" max="11527" width="6.88671875" style="11" bestFit="1" customWidth="1"/>
    <col min="11528" max="11528" width="18.5546875" style="11" customWidth="1"/>
    <col min="11529" max="11776" width="8.88671875" style="11"/>
    <col min="11777" max="11777" width="11.109375" style="11" customWidth="1"/>
    <col min="11778" max="11778" width="28" style="11" customWidth="1"/>
    <col min="11779" max="11779" width="4.5546875" style="11" bestFit="1" customWidth="1"/>
    <col min="11780" max="11780" width="6.44140625" style="11" customWidth="1"/>
    <col min="11781" max="11781" width="9.33203125" style="11" bestFit="1" customWidth="1"/>
    <col min="11782" max="11782" width="7.33203125" style="11" bestFit="1" customWidth="1"/>
    <col min="11783" max="11783" width="6.88671875" style="11" bestFit="1" customWidth="1"/>
    <col min="11784" max="11784" width="18.5546875" style="11" customWidth="1"/>
    <col min="11785" max="12032" width="8.88671875" style="11"/>
    <col min="12033" max="12033" width="11.109375" style="11" customWidth="1"/>
    <col min="12034" max="12034" width="28" style="11" customWidth="1"/>
    <col min="12035" max="12035" width="4.5546875" style="11" bestFit="1" customWidth="1"/>
    <col min="12036" max="12036" width="6.44140625" style="11" customWidth="1"/>
    <col min="12037" max="12037" width="9.33203125" style="11" bestFit="1" customWidth="1"/>
    <col min="12038" max="12038" width="7.33203125" style="11" bestFit="1" customWidth="1"/>
    <col min="12039" max="12039" width="6.88671875" style="11" bestFit="1" customWidth="1"/>
    <col min="12040" max="12040" width="18.5546875" style="11" customWidth="1"/>
    <col min="12041" max="12288" width="8.88671875" style="11"/>
    <col min="12289" max="12289" width="11.109375" style="11" customWidth="1"/>
    <col min="12290" max="12290" width="28" style="11" customWidth="1"/>
    <col min="12291" max="12291" width="4.5546875" style="11" bestFit="1" customWidth="1"/>
    <col min="12292" max="12292" width="6.44140625" style="11" customWidth="1"/>
    <col min="12293" max="12293" width="9.33203125" style="11" bestFit="1" customWidth="1"/>
    <col min="12294" max="12294" width="7.33203125" style="11" bestFit="1" customWidth="1"/>
    <col min="12295" max="12295" width="6.88671875" style="11" bestFit="1" customWidth="1"/>
    <col min="12296" max="12296" width="18.5546875" style="11" customWidth="1"/>
    <col min="12297" max="12544" width="8.88671875" style="11"/>
    <col min="12545" max="12545" width="11.109375" style="11" customWidth="1"/>
    <col min="12546" max="12546" width="28" style="11" customWidth="1"/>
    <col min="12547" max="12547" width="4.5546875" style="11" bestFit="1" customWidth="1"/>
    <col min="12548" max="12548" width="6.44140625" style="11" customWidth="1"/>
    <col min="12549" max="12549" width="9.33203125" style="11" bestFit="1" customWidth="1"/>
    <col min="12550" max="12550" width="7.33203125" style="11" bestFit="1" customWidth="1"/>
    <col min="12551" max="12551" width="6.88671875" style="11" bestFit="1" customWidth="1"/>
    <col min="12552" max="12552" width="18.5546875" style="11" customWidth="1"/>
    <col min="12553" max="12800" width="8.88671875" style="11"/>
    <col min="12801" max="12801" width="11.109375" style="11" customWidth="1"/>
    <col min="12802" max="12802" width="28" style="11" customWidth="1"/>
    <col min="12803" max="12803" width="4.5546875" style="11" bestFit="1" customWidth="1"/>
    <col min="12804" max="12804" width="6.44140625" style="11" customWidth="1"/>
    <col min="12805" max="12805" width="9.33203125" style="11" bestFit="1" customWidth="1"/>
    <col min="12806" max="12806" width="7.33203125" style="11" bestFit="1" customWidth="1"/>
    <col min="12807" max="12807" width="6.88671875" style="11" bestFit="1" customWidth="1"/>
    <col min="12808" max="12808" width="18.5546875" style="11" customWidth="1"/>
    <col min="12809" max="13056" width="8.88671875" style="11"/>
    <col min="13057" max="13057" width="11.109375" style="11" customWidth="1"/>
    <col min="13058" max="13058" width="28" style="11" customWidth="1"/>
    <col min="13059" max="13059" width="4.5546875" style="11" bestFit="1" customWidth="1"/>
    <col min="13060" max="13060" width="6.44140625" style="11" customWidth="1"/>
    <col min="13061" max="13061" width="9.33203125" style="11" bestFit="1" customWidth="1"/>
    <col min="13062" max="13062" width="7.33203125" style="11" bestFit="1" customWidth="1"/>
    <col min="13063" max="13063" width="6.88671875" style="11" bestFit="1" customWidth="1"/>
    <col min="13064" max="13064" width="18.5546875" style="11" customWidth="1"/>
    <col min="13065" max="13312" width="8.88671875" style="11"/>
    <col min="13313" max="13313" width="11.109375" style="11" customWidth="1"/>
    <col min="13314" max="13314" width="28" style="11" customWidth="1"/>
    <col min="13315" max="13315" width="4.5546875" style="11" bestFit="1" customWidth="1"/>
    <col min="13316" max="13316" width="6.44140625" style="11" customWidth="1"/>
    <col min="13317" max="13317" width="9.33203125" style="11" bestFit="1" customWidth="1"/>
    <col min="13318" max="13318" width="7.33203125" style="11" bestFit="1" customWidth="1"/>
    <col min="13319" max="13319" width="6.88671875" style="11" bestFit="1" customWidth="1"/>
    <col min="13320" max="13320" width="18.5546875" style="11" customWidth="1"/>
    <col min="13321" max="13568" width="8.88671875" style="11"/>
    <col min="13569" max="13569" width="11.109375" style="11" customWidth="1"/>
    <col min="13570" max="13570" width="28" style="11" customWidth="1"/>
    <col min="13571" max="13571" width="4.5546875" style="11" bestFit="1" customWidth="1"/>
    <col min="13572" max="13572" width="6.44140625" style="11" customWidth="1"/>
    <col min="13573" max="13573" width="9.33203125" style="11" bestFit="1" customWidth="1"/>
    <col min="13574" max="13574" width="7.33203125" style="11" bestFit="1" customWidth="1"/>
    <col min="13575" max="13575" width="6.88671875" style="11" bestFit="1" customWidth="1"/>
    <col min="13576" max="13576" width="18.5546875" style="11" customWidth="1"/>
    <col min="13577" max="13824" width="8.88671875" style="11"/>
    <col min="13825" max="13825" width="11.109375" style="11" customWidth="1"/>
    <col min="13826" max="13826" width="28" style="11" customWidth="1"/>
    <col min="13827" max="13827" width="4.5546875" style="11" bestFit="1" customWidth="1"/>
    <col min="13828" max="13828" width="6.44140625" style="11" customWidth="1"/>
    <col min="13829" max="13829" width="9.33203125" style="11" bestFit="1" customWidth="1"/>
    <col min="13830" max="13830" width="7.33203125" style="11" bestFit="1" customWidth="1"/>
    <col min="13831" max="13831" width="6.88671875" style="11" bestFit="1" customWidth="1"/>
    <col min="13832" max="13832" width="18.5546875" style="11" customWidth="1"/>
    <col min="13833" max="14080" width="8.88671875" style="11"/>
    <col min="14081" max="14081" width="11.109375" style="11" customWidth="1"/>
    <col min="14082" max="14082" width="28" style="11" customWidth="1"/>
    <col min="14083" max="14083" width="4.5546875" style="11" bestFit="1" customWidth="1"/>
    <col min="14084" max="14084" width="6.44140625" style="11" customWidth="1"/>
    <col min="14085" max="14085" width="9.33203125" style="11" bestFit="1" customWidth="1"/>
    <col min="14086" max="14086" width="7.33203125" style="11" bestFit="1" customWidth="1"/>
    <col min="14087" max="14087" width="6.88671875" style="11" bestFit="1" customWidth="1"/>
    <col min="14088" max="14088" width="18.5546875" style="11" customWidth="1"/>
    <col min="14089" max="14336" width="8.88671875" style="11"/>
    <col min="14337" max="14337" width="11.109375" style="11" customWidth="1"/>
    <col min="14338" max="14338" width="28" style="11" customWidth="1"/>
    <col min="14339" max="14339" width="4.5546875" style="11" bestFit="1" customWidth="1"/>
    <col min="14340" max="14340" width="6.44140625" style="11" customWidth="1"/>
    <col min="14341" max="14341" width="9.33203125" style="11" bestFit="1" customWidth="1"/>
    <col min="14342" max="14342" width="7.33203125" style="11" bestFit="1" customWidth="1"/>
    <col min="14343" max="14343" width="6.88671875" style="11" bestFit="1" customWidth="1"/>
    <col min="14344" max="14344" width="18.5546875" style="11" customWidth="1"/>
    <col min="14345" max="14592" width="8.88671875" style="11"/>
    <col min="14593" max="14593" width="11.109375" style="11" customWidth="1"/>
    <col min="14594" max="14594" width="28" style="11" customWidth="1"/>
    <col min="14595" max="14595" width="4.5546875" style="11" bestFit="1" customWidth="1"/>
    <col min="14596" max="14596" width="6.44140625" style="11" customWidth="1"/>
    <col min="14597" max="14597" width="9.33203125" style="11" bestFit="1" customWidth="1"/>
    <col min="14598" max="14598" width="7.33203125" style="11" bestFit="1" customWidth="1"/>
    <col min="14599" max="14599" width="6.88671875" style="11" bestFit="1" customWidth="1"/>
    <col min="14600" max="14600" width="18.5546875" style="11" customWidth="1"/>
    <col min="14601" max="14848" width="8.88671875" style="11"/>
    <col min="14849" max="14849" width="11.109375" style="11" customWidth="1"/>
    <col min="14850" max="14850" width="28" style="11" customWidth="1"/>
    <col min="14851" max="14851" width="4.5546875" style="11" bestFit="1" customWidth="1"/>
    <col min="14852" max="14852" width="6.44140625" style="11" customWidth="1"/>
    <col min="14853" max="14853" width="9.33203125" style="11" bestFit="1" customWidth="1"/>
    <col min="14854" max="14854" width="7.33203125" style="11" bestFit="1" customWidth="1"/>
    <col min="14855" max="14855" width="6.88671875" style="11" bestFit="1" customWidth="1"/>
    <col min="14856" max="14856" width="18.5546875" style="11" customWidth="1"/>
    <col min="14857" max="15104" width="8.88671875" style="11"/>
    <col min="15105" max="15105" width="11.109375" style="11" customWidth="1"/>
    <col min="15106" max="15106" width="28" style="11" customWidth="1"/>
    <col min="15107" max="15107" width="4.5546875" style="11" bestFit="1" customWidth="1"/>
    <col min="15108" max="15108" width="6.44140625" style="11" customWidth="1"/>
    <col min="15109" max="15109" width="9.33203125" style="11" bestFit="1" customWidth="1"/>
    <col min="15110" max="15110" width="7.33203125" style="11" bestFit="1" customWidth="1"/>
    <col min="15111" max="15111" width="6.88671875" style="11" bestFit="1" customWidth="1"/>
    <col min="15112" max="15112" width="18.5546875" style="11" customWidth="1"/>
    <col min="15113" max="15360" width="8.88671875" style="11"/>
    <col min="15361" max="15361" width="11.109375" style="11" customWidth="1"/>
    <col min="15362" max="15362" width="28" style="11" customWidth="1"/>
    <col min="15363" max="15363" width="4.5546875" style="11" bestFit="1" customWidth="1"/>
    <col min="15364" max="15364" width="6.44140625" style="11" customWidth="1"/>
    <col min="15365" max="15365" width="9.33203125" style="11" bestFit="1" customWidth="1"/>
    <col min="15366" max="15366" width="7.33203125" style="11" bestFit="1" customWidth="1"/>
    <col min="15367" max="15367" width="6.88671875" style="11" bestFit="1" customWidth="1"/>
    <col min="15368" max="15368" width="18.5546875" style="11" customWidth="1"/>
    <col min="15369" max="15616" width="8.88671875" style="11"/>
    <col min="15617" max="15617" width="11.109375" style="11" customWidth="1"/>
    <col min="15618" max="15618" width="28" style="11" customWidth="1"/>
    <col min="15619" max="15619" width="4.5546875" style="11" bestFit="1" customWidth="1"/>
    <col min="15620" max="15620" width="6.44140625" style="11" customWidth="1"/>
    <col min="15621" max="15621" width="9.33203125" style="11" bestFit="1" customWidth="1"/>
    <col min="15622" max="15622" width="7.33203125" style="11" bestFit="1" customWidth="1"/>
    <col min="15623" max="15623" width="6.88671875" style="11" bestFit="1" customWidth="1"/>
    <col min="15624" max="15624" width="18.5546875" style="11" customWidth="1"/>
    <col min="15625" max="15872" width="8.88671875" style="11"/>
    <col min="15873" max="15873" width="11.109375" style="11" customWidth="1"/>
    <col min="15874" max="15874" width="28" style="11" customWidth="1"/>
    <col min="15875" max="15875" width="4.5546875" style="11" bestFit="1" customWidth="1"/>
    <col min="15876" max="15876" width="6.44140625" style="11" customWidth="1"/>
    <col min="15877" max="15877" width="9.33203125" style="11" bestFit="1" customWidth="1"/>
    <col min="15878" max="15878" width="7.33203125" style="11" bestFit="1" customWidth="1"/>
    <col min="15879" max="15879" width="6.88671875" style="11" bestFit="1" customWidth="1"/>
    <col min="15880" max="15880" width="18.5546875" style="11" customWidth="1"/>
    <col min="15881" max="16128" width="8.88671875" style="11"/>
    <col min="16129" max="16129" width="11.109375" style="11" customWidth="1"/>
    <col min="16130" max="16130" width="28" style="11" customWidth="1"/>
    <col min="16131" max="16131" width="4.5546875" style="11" bestFit="1" customWidth="1"/>
    <col min="16132" max="16132" width="6.44140625" style="11" customWidth="1"/>
    <col min="16133" max="16133" width="9.33203125" style="11" bestFit="1" customWidth="1"/>
    <col min="16134" max="16134" width="7.33203125" style="11" bestFit="1" customWidth="1"/>
    <col min="16135" max="16135" width="6.88671875" style="11" bestFit="1" customWidth="1"/>
    <col min="16136" max="16136" width="18.5546875" style="11" customWidth="1"/>
    <col min="16137" max="16384" width="8.88671875" style="11"/>
  </cols>
  <sheetData>
    <row r="1" spans="1:8" ht="18.600000000000001" customHeight="1" x14ac:dyDescent="0.25">
      <c r="A1" s="233" t="str">
        <f>'BOQ Shamozo'!A1:I1</f>
        <v>EFAP-KPID- CW-14: Repair and Rehabilitation of and Flood Protection Structures, Swat. Swat Irrigation Division-I</v>
      </c>
      <c r="B1" s="233"/>
      <c r="C1" s="233"/>
      <c r="D1" s="233"/>
      <c r="E1" s="233"/>
      <c r="F1" s="233"/>
      <c r="G1" s="233"/>
      <c r="H1" s="233"/>
    </row>
    <row r="2" spans="1:8" ht="22.5" customHeight="1" x14ac:dyDescent="0.25">
      <c r="A2" s="234" t="str">
        <f>'BOQ Shamozo'!A2:I2</f>
        <v>1. Rehabilitation  of flood protection works along  Locals Khwars at  Villages Shahdheri Hazara and shamozo District Swat.</v>
      </c>
      <c r="B2" s="234"/>
      <c r="C2" s="234"/>
      <c r="D2" s="234"/>
      <c r="E2" s="234"/>
      <c r="F2" s="234"/>
      <c r="G2" s="234"/>
      <c r="H2" s="234"/>
    </row>
    <row r="3" spans="1:8" ht="18" customHeight="1" x14ac:dyDescent="0.25">
      <c r="A3" s="235" t="str">
        <f>'BOQ Shamozo'!A3:I3</f>
        <v>Bill of Quatities for Proposed Flood Protection Structure at Shamozo District Swat</v>
      </c>
      <c r="B3" s="235"/>
      <c r="C3" s="235"/>
      <c r="D3" s="235"/>
      <c r="E3" s="235"/>
      <c r="F3" s="235"/>
      <c r="G3" s="235"/>
      <c r="H3" s="235"/>
    </row>
    <row r="4" spans="1:8" x14ac:dyDescent="0.25">
      <c r="A4" s="236" t="s">
        <v>34</v>
      </c>
      <c r="B4" s="237" t="s">
        <v>0</v>
      </c>
      <c r="C4" s="237" t="s">
        <v>7</v>
      </c>
      <c r="D4" s="237" t="s">
        <v>35</v>
      </c>
      <c r="E4" s="237" t="s">
        <v>36</v>
      </c>
      <c r="F4" s="237"/>
      <c r="G4" s="237"/>
      <c r="H4" s="237" t="s">
        <v>9</v>
      </c>
    </row>
    <row r="5" spans="1:8" ht="15" customHeight="1" x14ac:dyDescent="0.25">
      <c r="A5" s="236"/>
      <c r="B5" s="237"/>
      <c r="C5" s="237"/>
      <c r="D5" s="237"/>
      <c r="E5" s="12" t="s">
        <v>37</v>
      </c>
      <c r="F5" s="12" t="s">
        <v>38</v>
      </c>
      <c r="G5" s="12" t="s">
        <v>39</v>
      </c>
      <c r="H5" s="237"/>
    </row>
    <row r="6" spans="1:8" ht="31.95" customHeight="1" x14ac:dyDescent="0.25">
      <c r="A6" s="12" t="s">
        <v>12</v>
      </c>
      <c r="B6" s="218" t="s">
        <v>13</v>
      </c>
      <c r="C6" s="218"/>
      <c r="D6" s="218"/>
      <c r="E6" s="218"/>
      <c r="F6" s="218"/>
      <c r="G6" s="218"/>
      <c r="H6" s="218"/>
    </row>
    <row r="7" spans="1:8" x14ac:dyDescent="0.25">
      <c r="A7" s="13"/>
      <c r="B7" s="13" t="s">
        <v>40</v>
      </c>
      <c r="C7" s="9" t="s">
        <v>14</v>
      </c>
      <c r="D7" s="9">
        <v>1</v>
      </c>
      <c r="E7" s="14">
        <v>0</v>
      </c>
      <c r="F7" s="15">
        <f>'[18]Table Bahrin'!$E$23</f>
        <v>1.5</v>
      </c>
      <c r="G7" s="15">
        <f>'[18]Table Bahrin'!$G$23</f>
        <v>1.8</v>
      </c>
      <c r="H7" s="16">
        <f>G7*F7*E7*D7</f>
        <v>0</v>
      </c>
    </row>
    <row r="8" spans="1:8" x14ac:dyDescent="0.25">
      <c r="A8" s="13"/>
      <c r="B8" s="13" t="s">
        <v>41</v>
      </c>
      <c r="C8" s="9" t="s">
        <v>14</v>
      </c>
      <c r="D8" s="9">
        <v>1</v>
      </c>
      <c r="E8" s="10">
        <f>E7</f>
        <v>0</v>
      </c>
      <c r="F8" s="15">
        <f>'[18]Table Bahrin'!$F$23</f>
        <v>10</v>
      </c>
      <c r="G8" s="17">
        <f>G7</f>
        <v>1.8</v>
      </c>
      <c r="H8" s="16">
        <f>G8*F8*E8*D8</f>
        <v>0</v>
      </c>
    </row>
    <row r="9" spans="1:8" x14ac:dyDescent="0.25">
      <c r="A9" s="13"/>
      <c r="B9" s="13" t="s">
        <v>42</v>
      </c>
      <c r="C9" s="9" t="s">
        <v>14</v>
      </c>
      <c r="D9" s="9">
        <v>3</v>
      </c>
      <c r="E9" s="18">
        <v>0</v>
      </c>
      <c r="F9" s="18">
        <v>15</v>
      </c>
      <c r="G9" s="18">
        <v>2</v>
      </c>
      <c r="H9" s="16">
        <f>G9*F9*E9*D9</f>
        <v>0</v>
      </c>
    </row>
    <row r="10" spans="1:8" x14ac:dyDescent="0.25">
      <c r="A10" s="13"/>
      <c r="B10" s="226" t="s">
        <v>43</v>
      </c>
      <c r="C10" s="226"/>
      <c r="D10" s="226"/>
      <c r="E10" s="226"/>
      <c r="F10" s="226"/>
      <c r="G10" s="226"/>
      <c r="H10" s="19">
        <f>SUM(H7:H9)</f>
        <v>0</v>
      </c>
    </row>
    <row r="11" spans="1:8" ht="24.6" customHeight="1" x14ac:dyDescent="0.25">
      <c r="A11" s="12" t="s">
        <v>16</v>
      </c>
      <c r="B11" s="218" t="s">
        <v>17</v>
      </c>
      <c r="C11" s="218"/>
      <c r="D11" s="218"/>
      <c r="E11" s="218"/>
      <c r="F11" s="218"/>
      <c r="G11" s="218"/>
      <c r="H11" s="218"/>
    </row>
    <row r="12" spans="1:8" x14ac:dyDescent="0.25">
      <c r="A12" s="13"/>
      <c r="B12" s="13" t="s">
        <v>41</v>
      </c>
      <c r="C12" s="9" t="s">
        <v>14</v>
      </c>
      <c r="D12" s="9">
        <v>1</v>
      </c>
      <c r="E12" s="9">
        <f>E7</f>
        <v>0</v>
      </c>
      <c r="F12" s="17">
        <f>F8</f>
        <v>10</v>
      </c>
      <c r="G12" s="17">
        <f>G7</f>
        <v>1.8</v>
      </c>
      <c r="H12" s="16">
        <f>G12*F12*E12*D12</f>
        <v>0</v>
      </c>
    </row>
    <row r="13" spans="1:8" x14ac:dyDescent="0.25">
      <c r="A13" s="13"/>
      <c r="B13" s="226" t="s">
        <v>43</v>
      </c>
      <c r="C13" s="226"/>
      <c r="D13" s="226"/>
      <c r="E13" s="226"/>
      <c r="F13" s="226"/>
      <c r="G13" s="226"/>
      <c r="H13" s="19">
        <f>SUM(H12)</f>
        <v>0</v>
      </c>
    </row>
    <row r="14" spans="1:8" ht="18" customHeight="1" x14ac:dyDescent="0.25">
      <c r="A14" s="12" t="s">
        <v>18</v>
      </c>
      <c r="B14" s="230" t="s">
        <v>19</v>
      </c>
      <c r="C14" s="231"/>
      <c r="D14" s="231"/>
      <c r="E14" s="231"/>
      <c r="F14" s="231"/>
      <c r="G14" s="231"/>
      <c r="H14" s="232"/>
    </row>
    <row r="15" spans="1:8" ht="13.2" customHeight="1" x14ac:dyDescent="0.25">
      <c r="A15" s="12"/>
      <c r="B15" s="8" t="s">
        <v>44</v>
      </c>
      <c r="C15" s="20" t="s">
        <v>20</v>
      </c>
      <c r="D15" s="20">
        <v>2</v>
      </c>
      <c r="E15" s="20">
        <f>E7</f>
        <v>0</v>
      </c>
      <c r="F15" s="21">
        <f>F8</f>
        <v>10</v>
      </c>
      <c r="G15" s="20"/>
      <c r="H15" s="22">
        <f>F15*E15*D15</f>
        <v>0</v>
      </c>
    </row>
    <row r="16" spans="1:8" ht="13.2" customHeight="1" x14ac:dyDescent="0.25">
      <c r="A16" s="12"/>
      <c r="B16" s="8" t="s">
        <v>45</v>
      </c>
      <c r="C16" s="20"/>
      <c r="D16" s="20">
        <f>9/3*2</f>
        <v>6</v>
      </c>
      <c r="E16" s="20">
        <f>E7</f>
        <v>0</v>
      </c>
      <c r="F16" s="21">
        <f>G7</f>
        <v>1.8</v>
      </c>
      <c r="G16" s="20"/>
      <c r="H16" s="22">
        <f>F16*E16*D16</f>
        <v>0</v>
      </c>
    </row>
    <row r="17" spans="1:8" ht="13.2" customHeight="1" x14ac:dyDescent="0.25">
      <c r="A17" s="12"/>
      <c r="B17" s="8" t="s">
        <v>46</v>
      </c>
      <c r="C17" s="20"/>
      <c r="D17" s="22">
        <f>(E16/3)*2</f>
        <v>0</v>
      </c>
      <c r="E17" s="21">
        <f>F8</f>
        <v>10</v>
      </c>
      <c r="F17" s="21">
        <f>G7</f>
        <v>1.8</v>
      </c>
      <c r="G17" s="20"/>
      <c r="H17" s="22">
        <f>F17*E17*D17</f>
        <v>0</v>
      </c>
    </row>
    <row r="18" spans="1:8" x14ac:dyDescent="0.25">
      <c r="A18" s="13"/>
      <c r="B18" s="226" t="s">
        <v>43</v>
      </c>
      <c r="C18" s="226"/>
      <c r="D18" s="226"/>
      <c r="E18" s="226"/>
      <c r="F18" s="226"/>
      <c r="G18" s="226"/>
      <c r="H18" s="19">
        <f>SUM(H15:H17)</f>
        <v>0</v>
      </c>
    </row>
    <row r="19" spans="1:8" x14ac:dyDescent="0.25">
      <c r="A19" s="12" t="s">
        <v>21</v>
      </c>
      <c r="B19" s="30" t="s">
        <v>22</v>
      </c>
      <c r="C19" s="31"/>
      <c r="D19" s="31"/>
      <c r="E19" s="31"/>
      <c r="F19" s="31"/>
      <c r="G19" s="31"/>
      <c r="H19" s="32"/>
    </row>
    <row r="20" spans="1:8" x14ac:dyDescent="0.25">
      <c r="A20" s="13"/>
      <c r="B20" s="23" t="s">
        <v>47</v>
      </c>
      <c r="C20" s="13" t="s">
        <v>14</v>
      </c>
      <c r="D20" s="9">
        <v>1</v>
      </c>
      <c r="E20" s="9">
        <f>E7</f>
        <v>0</v>
      </c>
      <c r="F20" s="24">
        <f>F7</f>
        <v>1.5</v>
      </c>
      <c r="G20" s="25">
        <v>0.3</v>
      </c>
      <c r="H20" s="16">
        <f>G20*F20*E20*D20</f>
        <v>0</v>
      </c>
    </row>
    <row r="21" spans="1:8" x14ac:dyDescent="0.25">
      <c r="A21" s="13"/>
      <c r="B21" s="226" t="s">
        <v>43</v>
      </c>
      <c r="C21" s="226"/>
      <c r="D21" s="226"/>
      <c r="E21" s="226"/>
      <c r="F21" s="226"/>
      <c r="G21" s="226"/>
      <c r="H21" s="19">
        <f>SUM(H20)</f>
        <v>0</v>
      </c>
    </row>
    <row r="22" spans="1:8" ht="16.95" customHeight="1" x14ac:dyDescent="0.25">
      <c r="A22" s="12" t="s">
        <v>23</v>
      </c>
      <c r="B22" s="230" t="s">
        <v>48</v>
      </c>
      <c r="C22" s="231"/>
      <c r="D22" s="231"/>
      <c r="E22" s="231"/>
      <c r="F22" s="231"/>
      <c r="G22" s="231"/>
      <c r="H22" s="232"/>
    </row>
    <row r="23" spans="1:8" ht="16.95" customHeight="1" x14ac:dyDescent="0.25">
      <c r="A23" s="12"/>
      <c r="B23" s="26" t="s">
        <v>49</v>
      </c>
      <c r="C23" s="9" t="s">
        <v>14</v>
      </c>
      <c r="D23" s="27">
        <v>1</v>
      </c>
      <c r="E23" s="27">
        <f>E7</f>
        <v>0</v>
      </c>
      <c r="F23" s="28">
        <f>F7/2</f>
        <v>0.8</v>
      </c>
      <c r="G23" s="28">
        <f>'[18]Table Bahrin'!$D$23</f>
        <v>2.5</v>
      </c>
      <c r="H23" s="16">
        <f>G23*F23*E23*D23</f>
        <v>0</v>
      </c>
    </row>
    <row r="24" spans="1:8" x14ac:dyDescent="0.25">
      <c r="A24" s="13"/>
      <c r="B24" s="226" t="s">
        <v>43</v>
      </c>
      <c r="C24" s="226"/>
      <c r="D24" s="226"/>
      <c r="E24" s="226"/>
      <c r="F24" s="226"/>
      <c r="G24" s="226"/>
      <c r="H24" s="19">
        <f>SUM(H23:H23)</f>
        <v>0</v>
      </c>
    </row>
    <row r="25" spans="1:8" x14ac:dyDescent="0.25">
      <c r="A25" s="29" t="s">
        <v>25</v>
      </c>
      <c r="B25" s="227" t="s">
        <v>26</v>
      </c>
      <c r="C25" s="228"/>
      <c r="D25" s="228"/>
      <c r="E25" s="228"/>
      <c r="F25" s="228"/>
      <c r="G25" s="228"/>
      <c r="H25" s="229"/>
    </row>
    <row r="26" spans="1:8" x14ac:dyDescent="0.25">
      <c r="A26" s="13"/>
      <c r="B26" s="23" t="s">
        <v>50</v>
      </c>
      <c r="C26" s="13" t="s">
        <v>14</v>
      </c>
      <c r="D26" s="9">
        <v>2</v>
      </c>
      <c r="E26" s="9">
        <f>E7</f>
        <v>0</v>
      </c>
      <c r="F26" s="13"/>
      <c r="G26" s="13">
        <f>G23</f>
        <v>2.5</v>
      </c>
      <c r="H26" s="16">
        <f>G26*E26*D26</f>
        <v>0</v>
      </c>
    </row>
    <row r="27" spans="1:8" x14ac:dyDescent="0.25">
      <c r="A27" s="13"/>
      <c r="B27" s="226" t="s">
        <v>43</v>
      </c>
      <c r="C27" s="226"/>
      <c r="D27" s="226"/>
      <c r="E27" s="226"/>
      <c r="F27" s="226"/>
      <c r="G27" s="226"/>
      <c r="H27" s="19">
        <f>SUM(H26)</f>
        <v>0</v>
      </c>
    </row>
    <row r="28" spans="1:8" s="34" customFormat="1" ht="12.75" customHeight="1" x14ac:dyDescent="0.25">
      <c r="A28" s="33" t="s">
        <v>27</v>
      </c>
      <c r="B28" s="227" t="s">
        <v>51</v>
      </c>
      <c r="C28" s="228"/>
      <c r="D28" s="228"/>
      <c r="E28" s="228"/>
      <c r="F28" s="228"/>
      <c r="G28" s="228"/>
      <c r="H28" s="229"/>
    </row>
    <row r="29" spans="1:8" x14ac:dyDescent="0.25">
      <c r="A29" s="13"/>
      <c r="B29" s="35" t="s">
        <v>52</v>
      </c>
      <c r="C29" s="36" t="s">
        <v>29</v>
      </c>
      <c r="D29" s="36">
        <f>(E26/1.5)*3</f>
        <v>0</v>
      </c>
      <c r="E29" s="37">
        <v>1.8</v>
      </c>
      <c r="F29" s="36"/>
      <c r="G29" s="36"/>
      <c r="H29" s="38">
        <f>E29*D29</f>
        <v>0</v>
      </c>
    </row>
    <row r="30" spans="1:8" x14ac:dyDescent="0.25">
      <c r="A30" s="13"/>
      <c r="B30" s="226" t="s">
        <v>43</v>
      </c>
      <c r="C30" s="226"/>
      <c r="D30" s="226"/>
      <c r="E30" s="226"/>
      <c r="F30" s="226"/>
      <c r="G30" s="226"/>
      <c r="H30" s="19">
        <f>SUM(H29)</f>
        <v>0</v>
      </c>
    </row>
    <row r="31" spans="1:8" ht="15.6" customHeight="1" x14ac:dyDescent="0.25">
      <c r="A31" s="29" t="s">
        <v>30</v>
      </c>
      <c r="B31" s="227" t="s">
        <v>31</v>
      </c>
      <c r="C31" s="228"/>
      <c r="D31" s="228"/>
      <c r="E31" s="228"/>
      <c r="F31" s="228"/>
      <c r="G31" s="228"/>
      <c r="H31" s="229"/>
    </row>
    <row r="32" spans="1:8" x14ac:dyDescent="0.25">
      <c r="A32" s="13"/>
      <c r="B32" s="23" t="s">
        <v>53</v>
      </c>
      <c r="C32" s="13" t="s">
        <v>14</v>
      </c>
      <c r="D32" s="9"/>
      <c r="E32" s="9">
        <f>E7</f>
        <v>0</v>
      </c>
      <c r="F32" s="13"/>
      <c r="G32" s="13"/>
      <c r="H32" s="16">
        <f>H10*0.6</f>
        <v>0</v>
      </c>
    </row>
    <row r="33" spans="1:9" x14ac:dyDescent="0.25">
      <c r="A33" s="13"/>
      <c r="B33" s="226" t="s">
        <v>43</v>
      </c>
      <c r="C33" s="226"/>
      <c r="D33" s="226"/>
      <c r="E33" s="226"/>
      <c r="F33" s="226"/>
      <c r="G33" s="226"/>
      <c r="H33" s="19">
        <f>SUM(H32)</f>
        <v>0</v>
      </c>
    </row>
    <row r="34" spans="1:9" ht="31.95" customHeight="1" x14ac:dyDescent="0.25">
      <c r="A34" s="12" t="s">
        <v>32</v>
      </c>
      <c r="B34" s="218" t="s">
        <v>33</v>
      </c>
      <c r="C34" s="218"/>
      <c r="D34" s="218"/>
      <c r="E34" s="218"/>
      <c r="F34" s="218"/>
      <c r="G34" s="218"/>
      <c r="H34" s="218"/>
    </row>
    <row r="35" spans="1:9" x14ac:dyDescent="0.25">
      <c r="A35" s="13"/>
      <c r="B35" s="13" t="s">
        <v>54</v>
      </c>
      <c r="C35" s="13" t="s">
        <v>14</v>
      </c>
      <c r="D35" s="13">
        <v>1</v>
      </c>
      <c r="E35" s="9">
        <f>E7</f>
        <v>0</v>
      </c>
      <c r="F35" s="39">
        <f>G23</f>
        <v>2.5</v>
      </c>
      <c r="G35" s="40">
        <v>3</v>
      </c>
      <c r="H35" s="16">
        <f>G35*F35*E35*D35</f>
        <v>0</v>
      </c>
      <c r="I35" s="11">
        <f>F35*G35</f>
        <v>7.5</v>
      </c>
    </row>
    <row r="36" spans="1:9" x14ac:dyDescent="0.25">
      <c r="A36" s="13"/>
      <c r="B36" s="226" t="s">
        <v>43</v>
      </c>
      <c r="C36" s="226"/>
      <c r="D36" s="226"/>
      <c r="E36" s="226"/>
      <c r="F36" s="226"/>
      <c r="G36" s="226"/>
      <c r="H36" s="19">
        <f>SUM(H35)</f>
        <v>0</v>
      </c>
      <c r="I36" s="11">
        <v>0</v>
      </c>
    </row>
  </sheetData>
  <mergeCells count="26">
    <mergeCell ref="A1:H1"/>
    <mergeCell ref="A2:H2"/>
    <mergeCell ref="A3:H3"/>
    <mergeCell ref="A4:A5"/>
    <mergeCell ref="B4:B5"/>
    <mergeCell ref="C4:C5"/>
    <mergeCell ref="D4:D5"/>
    <mergeCell ref="E4:G4"/>
    <mergeCell ref="H4:H5"/>
    <mergeCell ref="B28:H28"/>
    <mergeCell ref="B6:H6"/>
    <mergeCell ref="B10:G10"/>
    <mergeCell ref="B11:H11"/>
    <mergeCell ref="B13:G13"/>
    <mergeCell ref="B14:H14"/>
    <mergeCell ref="B18:G18"/>
    <mergeCell ref="B21:G21"/>
    <mergeCell ref="B22:H22"/>
    <mergeCell ref="B24:G24"/>
    <mergeCell ref="B25:H25"/>
    <mergeCell ref="B27:G27"/>
    <mergeCell ref="B30:G30"/>
    <mergeCell ref="B31:H31"/>
    <mergeCell ref="B33:G33"/>
    <mergeCell ref="B34:H34"/>
    <mergeCell ref="B36:G36"/>
  </mergeCells>
  <printOptions horizontalCentered="1"/>
  <pageMargins left="0.59055118110236227" right="0.59055118110236227" top="0.59055118110236227" bottom="0.59055118110236227" header="0.11811023622047245" footer="0.11811023622047245"/>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FF0000"/>
  </sheetPr>
  <dimension ref="C1:E7"/>
  <sheetViews>
    <sheetView view="pageBreakPreview" zoomScale="142" zoomScaleNormal="100" zoomScaleSheetLayoutView="142" workbookViewId="0">
      <selection activeCell="D10" sqref="D10"/>
    </sheetView>
  </sheetViews>
  <sheetFormatPr defaultRowHeight="13.2" x14ac:dyDescent="0.25"/>
  <cols>
    <col min="3" max="3" width="5.5546875" bestFit="1" customWidth="1"/>
    <col min="4" max="4" width="38.88671875" customWidth="1"/>
    <col min="5" max="5" width="14.44140625" bestFit="1" customWidth="1"/>
  </cols>
  <sheetData>
    <row r="1" spans="3:5" ht="39" customHeight="1" x14ac:dyDescent="0.25">
      <c r="C1" s="199" t="s">
        <v>99</v>
      </c>
      <c r="D1" s="200"/>
      <c r="E1" s="200"/>
    </row>
    <row r="2" spans="3:5" ht="30.75" customHeight="1" x14ac:dyDescent="0.25">
      <c r="C2" s="199" t="s">
        <v>118</v>
      </c>
      <c r="D2" s="199"/>
      <c r="E2" s="199"/>
    </row>
    <row r="3" spans="3:5" ht="13.5" customHeight="1" thickBot="1" x14ac:dyDescent="0.3">
      <c r="C3" s="199" t="s">
        <v>126</v>
      </c>
      <c r="D3" s="199"/>
      <c r="E3" s="199"/>
    </row>
    <row r="4" spans="3:5" x14ac:dyDescent="0.25">
      <c r="C4" s="1" t="s">
        <v>2</v>
      </c>
      <c r="D4" s="2" t="s">
        <v>0</v>
      </c>
      <c r="E4" s="3" t="s">
        <v>3</v>
      </c>
    </row>
    <row r="5" spans="3:5" x14ac:dyDescent="0.25">
      <c r="C5" s="71">
        <v>1</v>
      </c>
      <c r="D5" s="5" t="s">
        <v>151</v>
      </c>
      <c r="E5" s="75">
        <f>('BOQ Plum Ghalegay'!I14)/10^6</f>
        <v>0</v>
      </c>
    </row>
    <row r="6" spans="3:5" x14ac:dyDescent="0.25">
      <c r="C6" s="4">
        <v>2</v>
      </c>
      <c r="D6" s="5" t="s">
        <v>152</v>
      </c>
      <c r="E6" s="74">
        <f>('BOQ Barikot'!I14)/10^6</f>
        <v>0</v>
      </c>
    </row>
    <row r="7" spans="3:5" ht="13.8" thickBot="1" x14ac:dyDescent="0.3">
      <c r="C7" s="201" t="s">
        <v>4</v>
      </c>
      <c r="D7" s="202"/>
      <c r="E7" s="74">
        <f>SUM(E5:E6)</f>
        <v>0</v>
      </c>
    </row>
  </sheetData>
  <mergeCells count="4">
    <mergeCell ref="C1:E1"/>
    <mergeCell ref="C2:E2"/>
    <mergeCell ref="C3:E3"/>
    <mergeCell ref="C7:D7"/>
  </mergeCell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52">
    <tabColor theme="3" tint="0.59999389629810485"/>
  </sheetPr>
  <dimension ref="A1:L14"/>
  <sheetViews>
    <sheetView view="pageBreakPreview" zoomScaleNormal="100" zoomScaleSheetLayoutView="100" workbookViewId="0">
      <selection activeCell="A16" sqref="A16"/>
    </sheetView>
  </sheetViews>
  <sheetFormatPr defaultColWidth="8.88671875" defaultRowHeight="13.8" x14ac:dyDescent="0.25"/>
  <cols>
    <col min="1" max="1" width="10.33203125" style="150" bestFit="1" customWidth="1"/>
    <col min="2" max="2" width="10.33203125" style="150" customWidth="1"/>
    <col min="3" max="3" width="38" style="150" customWidth="1"/>
    <col min="4" max="4" width="6.6640625" style="150" customWidth="1"/>
    <col min="5" max="5" width="12.88671875" style="150" hidden="1" customWidth="1"/>
    <col min="6" max="6" width="10.44140625" style="150" bestFit="1" customWidth="1"/>
    <col min="7" max="7" width="12.5546875" style="150" customWidth="1"/>
    <col min="8" max="8" width="27" style="150" customWidth="1"/>
    <col min="9" max="9" width="22.33203125" style="150" customWidth="1"/>
    <col min="10" max="10" width="8.88671875" style="113"/>
    <col min="11" max="11" width="11.44140625" style="113" bestFit="1" customWidth="1"/>
    <col min="12" max="259" width="8.88671875" style="113"/>
    <col min="260" max="260" width="10.33203125" style="113" bestFit="1" customWidth="1"/>
    <col min="261" max="261" width="38" style="113" customWidth="1"/>
    <col min="262" max="262" width="6.6640625" style="113" customWidth="1"/>
    <col min="263" max="263" width="12.88671875" style="113" customWidth="1"/>
    <col min="264" max="264" width="10.44140625" style="113" bestFit="1" customWidth="1"/>
    <col min="265" max="265" width="15.33203125" style="113" bestFit="1" customWidth="1"/>
    <col min="266" max="266" width="8.88671875" style="113"/>
    <col min="267" max="267" width="11.44140625" style="113" bestFit="1" customWidth="1"/>
    <col min="268" max="515" width="8.88671875" style="113"/>
    <col min="516" max="516" width="10.33203125" style="113" bestFit="1" customWidth="1"/>
    <col min="517" max="517" width="38" style="113" customWidth="1"/>
    <col min="518" max="518" width="6.6640625" style="113" customWidth="1"/>
    <col min="519" max="519" width="12.88671875" style="113" customWidth="1"/>
    <col min="520" max="520" width="10.44140625" style="113" bestFit="1" customWidth="1"/>
    <col min="521" max="521" width="15.33203125" style="113" bestFit="1" customWidth="1"/>
    <col min="522" max="522" width="8.88671875" style="113"/>
    <col min="523" max="523" width="11.44140625" style="113" bestFit="1" customWidth="1"/>
    <col min="524" max="771" width="8.88671875" style="113"/>
    <col min="772" max="772" width="10.33203125" style="113" bestFit="1" customWidth="1"/>
    <col min="773" max="773" width="38" style="113" customWidth="1"/>
    <col min="774" max="774" width="6.6640625" style="113" customWidth="1"/>
    <col min="775" max="775" width="12.88671875" style="113" customWidth="1"/>
    <col min="776" max="776" width="10.44140625" style="113" bestFit="1" customWidth="1"/>
    <col min="777" max="777" width="15.33203125" style="113" bestFit="1" customWidth="1"/>
    <col min="778" max="778" width="8.88671875" style="113"/>
    <col min="779" max="779" width="11.44140625" style="113" bestFit="1" customWidth="1"/>
    <col min="780" max="1027" width="8.88671875" style="113"/>
    <col min="1028" max="1028" width="10.33203125" style="113" bestFit="1" customWidth="1"/>
    <col min="1029" max="1029" width="38" style="113" customWidth="1"/>
    <col min="1030" max="1030" width="6.6640625" style="113" customWidth="1"/>
    <col min="1031" max="1031" width="12.88671875" style="113" customWidth="1"/>
    <col min="1032" max="1032" width="10.44140625" style="113" bestFit="1" customWidth="1"/>
    <col min="1033" max="1033" width="15.33203125" style="113" bestFit="1" customWidth="1"/>
    <col min="1034" max="1034" width="8.88671875" style="113"/>
    <col min="1035" max="1035" width="11.44140625" style="113" bestFit="1" customWidth="1"/>
    <col min="1036" max="1283" width="8.88671875" style="113"/>
    <col min="1284" max="1284" width="10.33203125" style="113" bestFit="1" customWidth="1"/>
    <col min="1285" max="1285" width="38" style="113" customWidth="1"/>
    <col min="1286" max="1286" width="6.6640625" style="113" customWidth="1"/>
    <col min="1287" max="1287" width="12.88671875" style="113" customWidth="1"/>
    <col min="1288" max="1288" width="10.44140625" style="113" bestFit="1" customWidth="1"/>
    <col min="1289" max="1289" width="15.33203125" style="113" bestFit="1" customWidth="1"/>
    <col min="1290" max="1290" width="8.88671875" style="113"/>
    <col min="1291" max="1291" width="11.44140625" style="113" bestFit="1" customWidth="1"/>
    <col min="1292" max="1539" width="8.88671875" style="113"/>
    <col min="1540" max="1540" width="10.33203125" style="113" bestFit="1" customWidth="1"/>
    <col min="1541" max="1541" width="38" style="113" customWidth="1"/>
    <col min="1542" max="1542" width="6.6640625" style="113" customWidth="1"/>
    <col min="1543" max="1543" width="12.88671875" style="113" customWidth="1"/>
    <col min="1544" max="1544" width="10.44140625" style="113" bestFit="1" customWidth="1"/>
    <col min="1545" max="1545" width="15.33203125" style="113" bestFit="1" customWidth="1"/>
    <col min="1546" max="1546" width="8.88671875" style="113"/>
    <col min="1547" max="1547" width="11.44140625" style="113" bestFit="1" customWidth="1"/>
    <col min="1548" max="1795" width="8.88671875" style="113"/>
    <col min="1796" max="1796" width="10.33203125" style="113" bestFit="1" customWidth="1"/>
    <col min="1797" max="1797" width="38" style="113" customWidth="1"/>
    <col min="1798" max="1798" width="6.6640625" style="113" customWidth="1"/>
    <col min="1799" max="1799" width="12.88671875" style="113" customWidth="1"/>
    <col min="1800" max="1800" width="10.44140625" style="113" bestFit="1" customWidth="1"/>
    <col min="1801" max="1801" width="15.33203125" style="113" bestFit="1" customWidth="1"/>
    <col min="1802" max="1802" width="8.88671875" style="113"/>
    <col min="1803" max="1803" width="11.44140625" style="113" bestFit="1" customWidth="1"/>
    <col min="1804" max="2051" width="8.88671875" style="113"/>
    <col min="2052" max="2052" width="10.33203125" style="113" bestFit="1" customWidth="1"/>
    <col min="2053" max="2053" width="38" style="113" customWidth="1"/>
    <col min="2054" max="2054" width="6.6640625" style="113" customWidth="1"/>
    <col min="2055" max="2055" width="12.88671875" style="113" customWidth="1"/>
    <col min="2056" max="2056" width="10.44140625" style="113" bestFit="1" customWidth="1"/>
    <col min="2057" max="2057" width="15.33203125" style="113" bestFit="1" customWidth="1"/>
    <col min="2058" max="2058" width="8.88671875" style="113"/>
    <col min="2059" max="2059" width="11.44140625" style="113" bestFit="1" customWidth="1"/>
    <col min="2060" max="2307" width="8.88671875" style="113"/>
    <col min="2308" max="2308" width="10.33203125" style="113" bestFit="1" customWidth="1"/>
    <col min="2309" max="2309" width="38" style="113" customWidth="1"/>
    <col min="2310" max="2310" width="6.6640625" style="113" customWidth="1"/>
    <col min="2311" max="2311" width="12.88671875" style="113" customWidth="1"/>
    <col min="2312" max="2312" width="10.44140625" style="113" bestFit="1" customWidth="1"/>
    <col min="2313" max="2313" width="15.33203125" style="113" bestFit="1" customWidth="1"/>
    <col min="2314" max="2314" width="8.88671875" style="113"/>
    <col min="2315" max="2315" width="11.44140625" style="113" bestFit="1" customWidth="1"/>
    <col min="2316" max="2563" width="8.88671875" style="113"/>
    <col min="2564" max="2564" width="10.33203125" style="113" bestFit="1" customWidth="1"/>
    <col min="2565" max="2565" width="38" style="113" customWidth="1"/>
    <col min="2566" max="2566" width="6.6640625" style="113" customWidth="1"/>
    <col min="2567" max="2567" width="12.88671875" style="113" customWidth="1"/>
    <col min="2568" max="2568" width="10.44140625" style="113" bestFit="1" customWidth="1"/>
    <col min="2569" max="2569" width="15.33203125" style="113" bestFit="1" customWidth="1"/>
    <col min="2570" max="2570" width="8.88671875" style="113"/>
    <col min="2571" max="2571" width="11.44140625" style="113" bestFit="1" customWidth="1"/>
    <col min="2572" max="2819" width="8.88671875" style="113"/>
    <col min="2820" max="2820" width="10.33203125" style="113" bestFit="1" customWidth="1"/>
    <col min="2821" max="2821" width="38" style="113" customWidth="1"/>
    <col min="2822" max="2822" width="6.6640625" style="113" customWidth="1"/>
    <col min="2823" max="2823" width="12.88671875" style="113" customWidth="1"/>
    <col min="2824" max="2824" width="10.44140625" style="113" bestFit="1" customWidth="1"/>
    <col min="2825" max="2825" width="15.33203125" style="113" bestFit="1" customWidth="1"/>
    <col min="2826" max="2826" width="8.88671875" style="113"/>
    <col min="2827" max="2827" width="11.44140625" style="113" bestFit="1" customWidth="1"/>
    <col min="2828" max="3075" width="8.88671875" style="113"/>
    <col min="3076" max="3076" width="10.33203125" style="113" bestFit="1" customWidth="1"/>
    <col min="3077" max="3077" width="38" style="113" customWidth="1"/>
    <col min="3078" max="3078" width="6.6640625" style="113" customWidth="1"/>
    <col min="3079" max="3079" width="12.88671875" style="113" customWidth="1"/>
    <col min="3080" max="3080" width="10.44140625" style="113" bestFit="1" customWidth="1"/>
    <col min="3081" max="3081" width="15.33203125" style="113" bestFit="1" customWidth="1"/>
    <col min="3082" max="3082" width="8.88671875" style="113"/>
    <col min="3083" max="3083" width="11.44140625" style="113" bestFit="1" customWidth="1"/>
    <col min="3084" max="3331" width="8.88671875" style="113"/>
    <col min="3332" max="3332" width="10.33203125" style="113" bestFit="1" customWidth="1"/>
    <col min="3333" max="3333" width="38" style="113" customWidth="1"/>
    <col min="3334" max="3334" width="6.6640625" style="113" customWidth="1"/>
    <col min="3335" max="3335" width="12.88671875" style="113" customWidth="1"/>
    <col min="3336" max="3336" width="10.44140625" style="113" bestFit="1" customWidth="1"/>
    <col min="3337" max="3337" width="15.33203125" style="113" bestFit="1" customWidth="1"/>
    <col min="3338" max="3338" width="8.88671875" style="113"/>
    <col min="3339" max="3339" width="11.44140625" style="113" bestFit="1" customWidth="1"/>
    <col min="3340" max="3587" width="8.88671875" style="113"/>
    <col min="3588" max="3588" width="10.33203125" style="113" bestFit="1" customWidth="1"/>
    <col min="3589" max="3589" width="38" style="113" customWidth="1"/>
    <col min="3590" max="3590" width="6.6640625" style="113" customWidth="1"/>
    <col min="3591" max="3591" width="12.88671875" style="113" customWidth="1"/>
    <col min="3592" max="3592" width="10.44140625" style="113" bestFit="1" customWidth="1"/>
    <col min="3593" max="3593" width="15.33203125" style="113" bestFit="1" customWidth="1"/>
    <col min="3594" max="3594" width="8.88671875" style="113"/>
    <col min="3595" max="3595" width="11.44140625" style="113" bestFit="1" customWidth="1"/>
    <col min="3596" max="3843" width="8.88671875" style="113"/>
    <col min="3844" max="3844" width="10.33203125" style="113" bestFit="1" customWidth="1"/>
    <col min="3845" max="3845" width="38" style="113" customWidth="1"/>
    <col min="3846" max="3846" width="6.6640625" style="113" customWidth="1"/>
    <col min="3847" max="3847" width="12.88671875" style="113" customWidth="1"/>
    <col min="3848" max="3848" width="10.44140625" style="113" bestFit="1" customWidth="1"/>
    <col min="3849" max="3849" width="15.33203125" style="113" bestFit="1" customWidth="1"/>
    <col min="3850" max="3850" width="8.88671875" style="113"/>
    <col min="3851" max="3851" width="11.44140625" style="113" bestFit="1" customWidth="1"/>
    <col min="3852" max="4099" width="8.88671875" style="113"/>
    <col min="4100" max="4100" width="10.33203125" style="113" bestFit="1" customWidth="1"/>
    <col min="4101" max="4101" width="38" style="113" customWidth="1"/>
    <col min="4102" max="4102" width="6.6640625" style="113" customWidth="1"/>
    <col min="4103" max="4103" width="12.88671875" style="113" customWidth="1"/>
    <col min="4104" max="4104" width="10.44140625" style="113" bestFit="1" customWidth="1"/>
    <col min="4105" max="4105" width="15.33203125" style="113" bestFit="1" customWidth="1"/>
    <col min="4106" max="4106" width="8.88671875" style="113"/>
    <col min="4107" max="4107" width="11.44140625" style="113" bestFit="1" customWidth="1"/>
    <col min="4108" max="4355" width="8.88671875" style="113"/>
    <col min="4356" max="4356" width="10.33203125" style="113" bestFit="1" customWidth="1"/>
    <col min="4357" max="4357" width="38" style="113" customWidth="1"/>
    <col min="4358" max="4358" width="6.6640625" style="113" customWidth="1"/>
    <col min="4359" max="4359" width="12.88671875" style="113" customWidth="1"/>
    <col min="4360" max="4360" width="10.44140625" style="113" bestFit="1" customWidth="1"/>
    <col min="4361" max="4361" width="15.33203125" style="113" bestFit="1" customWidth="1"/>
    <col min="4362" max="4362" width="8.88671875" style="113"/>
    <col min="4363" max="4363" width="11.44140625" style="113" bestFit="1" customWidth="1"/>
    <col min="4364" max="4611" width="8.88671875" style="113"/>
    <col min="4612" max="4612" width="10.33203125" style="113" bestFit="1" customWidth="1"/>
    <col min="4613" max="4613" width="38" style="113" customWidth="1"/>
    <col min="4614" max="4614" width="6.6640625" style="113" customWidth="1"/>
    <col min="4615" max="4615" width="12.88671875" style="113" customWidth="1"/>
    <col min="4616" max="4616" width="10.44140625" style="113" bestFit="1" customWidth="1"/>
    <col min="4617" max="4617" width="15.33203125" style="113" bestFit="1" customWidth="1"/>
    <col min="4618" max="4618" width="8.88671875" style="113"/>
    <col min="4619" max="4619" width="11.44140625" style="113" bestFit="1" customWidth="1"/>
    <col min="4620" max="4867" width="8.88671875" style="113"/>
    <col min="4868" max="4868" width="10.33203125" style="113" bestFit="1" customWidth="1"/>
    <col min="4869" max="4869" width="38" style="113" customWidth="1"/>
    <col min="4870" max="4870" width="6.6640625" style="113" customWidth="1"/>
    <col min="4871" max="4871" width="12.88671875" style="113" customWidth="1"/>
    <col min="4872" max="4872" width="10.44140625" style="113" bestFit="1" customWidth="1"/>
    <col min="4873" max="4873" width="15.33203125" style="113" bestFit="1" customWidth="1"/>
    <col min="4874" max="4874" width="8.88671875" style="113"/>
    <col min="4875" max="4875" width="11.44140625" style="113" bestFit="1" customWidth="1"/>
    <col min="4876" max="5123" width="8.88671875" style="113"/>
    <col min="5124" max="5124" width="10.33203125" style="113" bestFit="1" customWidth="1"/>
    <col min="5125" max="5125" width="38" style="113" customWidth="1"/>
    <col min="5126" max="5126" width="6.6640625" style="113" customWidth="1"/>
    <col min="5127" max="5127" width="12.88671875" style="113" customWidth="1"/>
    <col min="5128" max="5128" width="10.44140625" style="113" bestFit="1" customWidth="1"/>
    <col min="5129" max="5129" width="15.33203125" style="113" bestFit="1" customWidth="1"/>
    <col min="5130" max="5130" width="8.88671875" style="113"/>
    <col min="5131" max="5131" width="11.44140625" style="113" bestFit="1" customWidth="1"/>
    <col min="5132" max="5379" width="8.88671875" style="113"/>
    <col min="5380" max="5380" width="10.33203125" style="113" bestFit="1" customWidth="1"/>
    <col min="5381" max="5381" width="38" style="113" customWidth="1"/>
    <col min="5382" max="5382" width="6.6640625" style="113" customWidth="1"/>
    <col min="5383" max="5383" width="12.88671875" style="113" customWidth="1"/>
    <col min="5384" max="5384" width="10.44140625" style="113" bestFit="1" customWidth="1"/>
    <col min="5385" max="5385" width="15.33203125" style="113" bestFit="1" customWidth="1"/>
    <col min="5386" max="5386" width="8.88671875" style="113"/>
    <col min="5387" max="5387" width="11.44140625" style="113" bestFit="1" customWidth="1"/>
    <col min="5388" max="5635" width="8.88671875" style="113"/>
    <col min="5636" max="5636" width="10.33203125" style="113" bestFit="1" customWidth="1"/>
    <col min="5637" max="5637" width="38" style="113" customWidth="1"/>
    <col min="5638" max="5638" width="6.6640625" style="113" customWidth="1"/>
    <col min="5639" max="5639" width="12.88671875" style="113" customWidth="1"/>
    <col min="5640" max="5640" width="10.44140625" style="113" bestFit="1" customWidth="1"/>
    <col min="5641" max="5641" width="15.33203125" style="113" bestFit="1" customWidth="1"/>
    <col min="5642" max="5642" width="8.88671875" style="113"/>
    <col min="5643" max="5643" width="11.44140625" style="113" bestFit="1" customWidth="1"/>
    <col min="5644" max="5891" width="8.88671875" style="113"/>
    <col min="5892" max="5892" width="10.33203125" style="113" bestFit="1" customWidth="1"/>
    <col min="5893" max="5893" width="38" style="113" customWidth="1"/>
    <col min="5894" max="5894" width="6.6640625" style="113" customWidth="1"/>
    <col min="5895" max="5895" width="12.88671875" style="113" customWidth="1"/>
    <col min="5896" max="5896" width="10.44140625" style="113" bestFit="1" customWidth="1"/>
    <col min="5897" max="5897" width="15.33203125" style="113" bestFit="1" customWidth="1"/>
    <col min="5898" max="5898" width="8.88671875" style="113"/>
    <col min="5899" max="5899" width="11.44140625" style="113" bestFit="1" customWidth="1"/>
    <col min="5900" max="6147" width="8.88671875" style="113"/>
    <col min="6148" max="6148" width="10.33203125" style="113" bestFit="1" customWidth="1"/>
    <col min="6149" max="6149" width="38" style="113" customWidth="1"/>
    <col min="6150" max="6150" width="6.6640625" style="113" customWidth="1"/>
    <col min="6151" max="6151" width="12.88671875" style="113" customWidth="1"/>
    <col min="6152" max="6152" width="10.44140625" style="113" bestFit="1" customWidth="1"/>
    <col min="6153" max="6153" width="15.33203125" style="113" bestFit="1" customWidth="1"/>
    <col min="6154" max="6154" width="8.88671875" style="113"/>
    <col min="6155" max="6155" width="11.44140625" style="113" bestFit="1" customWidth="1"/>
    <col min="6156" max="6403" width="8.88671875" style="113"/>
    <col min="6404" max="6404" width="10.33203125" style="113" bestFit="1" customWidth="1"/>
    <col min="6405" max="6405" width="38" style="113" customWidth="1"/>
    <col min="6406" max="6406" width="6.6640625" style="113" customWidth="1"/>
    <col min="6407" max="6407" width="12.88671875" style="113" customWidth="1"/>
    <col min="6408" max="6408" width="10.44140625" style="113" bestFit="1" customWidth="1"/>
    <col min="6409" max="6409" width="15.33203125" style="113" bestFit="1" customWidth="1"/>
    <col min="6410" max="6410" width="8.88671875" style="113"/>
    <col min="6411" max="6411" width="11.44140625" style="113" bestFit="1" customWidth="1"/>
    <col min="6412" max="6659" width="8.88671875" style="113"/>
    <col min="6660" max="6660" width="10.33203125" style="113" bestFit="1" customWidth="1"/>
    <col min="6661" max="6661" width="38" style="113" customWidth="1"/>
    <col min="6662" max="6662" width="6.6640625" style="113" customWidth="1"/>
    <col min="6663" max="6663" width="12.88671875" style="113" customWidth="1"/>
    <col min="6664" max="6664" width="10.44140625" style="113" bestFit="1" customWidth="1"/>
    <col min="6665" max="6665" width="15.33203125" style="113" bestFit="1" customWidth="1"/>
    <col min="6666" max="6666" width="8.88671875" style="113"/>
    <col min="6667" max="6667" width="11.44140625" style="113" bestFit="1" customWidth="1"/>
    <col min="6668" max="6915" width="8.88671875" style="113"/>
    <col min="6916" max="6916" width="10.33203125" style="113" bestFit="1" customWidth="1"/>
    <col min="6917" max="6917" width="38" style="113" customWidth="1"/>
    <col min="6918" max="6918" width="6.6640625" style="113" customWidth="1"/>
    <col min="6919" max="6919" width="12.88671875" style="113" customWidth="1"/>
    <col min="6920" max="6920" width="10.44140625" style="113" bestFit="1" customWidth="1"/>
    <col min="6921" max="6921" width="15.33203125" style="113" bestFit="1" customWidth="1"/>
    <col min="6922" max="6922" width="8.88671875" style="113"/>
    <col min="6923" max="6923" width="11.44140625" style="113" bestFit="1" customWidth="1"/>
    <col min="6924" max="7171" width="8.88671875" style="113"/>
    <col min="7172" max="7172" width="10.33203125" style="113" bestFit="1" customWidth="1"/>
    <col min="7173" max="7173" width="38" style="113" customWidth="1"/>
    <col min="7174" max="7174" width="6.6640625" style="113" customWidth="1"/>
    <col min="7175" max="7175" width="12.88671875" style="113" customWidth="1"/>
    <col min="7176" max="7176" width="10.44140625" style="113" bestFit="1" customWidth="1"/>
    <col min="7177" max="7177" width="15.33203125" style="113" bestFit="1" customWidth="1"/>
    <col min="7178" max="7178" width="8.88671875" style="113"/>
    <col min="7179" max="7179" width="11.44140625" style="113" bestFit="1" customWidth="1"/>
    <col min="7180" max="7427" width="8.88671875" style="113"/>
    <col min="7428" max="7428" width="10.33203125" style="113" bestFit="1" customWidth="1"/>
    <col min="7429" max="7429" width="38" style="113" customWidth="1"/>
    <col min="7430" max="7430" width="6.6640625" style="113" customWidth="1"/>
    <col min="7431" max="7431" width="12.88671875" style="113" customWidth="1"/>
    <col min="7432" max="7432" width="10.44140625" style="113" bestFit="1" customWidth="1"/>
    <col min="7433" max="7433" width="15.33203125" style="113" bestFit="1" customWidth="1"/>
    <col min="7434" max="7434" width="8.88671875" style="113"/>
    <col min="7435" max="7435" width="11.44140625" style="113" bestFit="1" customWidth="1"/>
    <col min="7436" max="7683" width="8.88671875" style="113"/>
    <col min="7684" max="7684" width="10.33203125" style="113" bestFit="1" customWidth="1"/>
    <col min="7685" max="7685" width="38" style="113" customWidth="1"/>
    <col min="7686" max="7686" width="6.6640625" style="113" customWidth="1"/>
    <col min="7687" max="7687" width="12.88671875" style="113" customWidth="1"/>
    <col min="7688" max="7688" width="10.44140625" style="113" bestFit="1" customWidth="1"/>
    <col min="7689" max="7689" width="15.33203125" style="113" bestFit="1" customWidth="1"/>
    <col min="7690" max="7690" width="8.88671875" style="113"/>
    <col min="7691" max="7691" width="11.44140625" style="113" bestFit="1" customWidth="1"/>
    <col min="7692" max="7939" width="8.88671875" style="113"/>
    <col min="7940" max="7940" width="10.33203125" style="113" bestFit="1" customWidth="1"/>
    <col min="7941" max="7941" width="38" style="113" customWidth="1"/>
    <col min="7942" max="7942" width="6.6640625" style="113" customWidth="1"/>
    <col min="7943" max="7943" width="12.88671875" style="113" customWidth="1"/>
    <col min="7944" max="7944" width="10.44140625" style="113" bestFit="1" customWidth="1"/>
    <col min="7945" max="7945" width="15.33203125" style="113" bestFit="1" customWidth="1"/>
    <col min="7946" max="7946" width="8.88671875" style="113"/>
    <col min="7947" max="7947" width="11.44140625" style="113" bestFit="1" customWidth="1"/>
    <col min="7948" max="8195" width="8.88671875" style="113"/>
    <col min="8196" max="8196" width="10.33203125" style="113" bestFit="1" customWidth="1"/>
    <col min="8197" max="8197" width="38" style="113" customWidth="1"/>
    <col min="8198" max="8198" width="6.6640625" style="113" customWidth="1"/>
    <col min="8199" max="8199" width="12.88671875" style="113" customWidth="1"/>
    <col min="8200" max="8200" width="10.44140625" style="113" bestFit="1" customWidth="1"/>
    <col min="8201" max="8201" width="15.33203125" style="113" bestFit="1" customWidth="1"/>
    <col min="8202" max="8202" width="8.88671875" style="113"/>
    <col min="8203" max="8203" width="11.44140625" style="113" bestFit="1" customWidth="1"/>
    <col min="8204" max="8451" width="8.88671875" style="113"/>
    <col min="8452" max="8452" width="10.33203125" style="113" bestFit="1" customWidth="1"/>
    <col min="8453" max="8453" width="38" style="113" customWidth="1"/>
    <col min="8454" max="8454" width="6.6640625" style="113" customWidth="1"/>
    <col min="8455" max="8455" width="12.88671875" style="113" customWidth="1"/>
    <col min="8456" max="8456" width="10.44140625" style="113" bestFit="1" customWidth="1"/>
    <col min="8457" max="8457" width="15.33203125" style="113" bestFit="1" customWidth="1"/>
    <col min="8458" max="8458" width="8.88671875" style="113"/>
    <col min="8459" max="8459" width="11.44140625" style="113" bestFit="1" customWidth="1"/>
    <col min="8460" max="8707" width="8.88671875" style="113"/>
    <col min="8708" max="8708" width="10.33203125" style="113" bestFit="1" customWidth="1"/>
    <col min="8709" max="8709" width="38" style="113" customWidth="1"/>
    <col min="8710" max="8710" width="6.6640625" style="113" customWidth="1"/>
    <col min="8711" max="8711" width="12.88671875" style="113" customWidth="1"/>
    <col min="8712" max="8712" width="10.44140625" style="113" bestFit="1" customWidth="1"/>
    <col min="8713" max="8713" width="15.33203125" style="113" bestFit="1" customWidth="1"/>
    <col min="8714" max="8714" width="8.88671875" style="113"/>
    <col min="8715" max="8715" width="11.44140625" style="113" bestFit="1" customWidth="1"/>
    <col min="8716" max="8963" width="8.88671875" style="113"/>
    <col min="8964" max="8964" width="10.33203125" style="113" bestFit="1" customWidth="1"/>
    <col min="8965" max="8965" width="38" style="113" customWidth="1"/>
    <col min="8966" max="8966" width="6.6640625" style="113" customWidth="1"/>
    <col min="8967" max="8967" width="12.88671875" style="113" customWidth="1"/>
    <col min="8968" max="8968" width="10.44140625" style="113" bestFit="1" customWidth="1"/>
    <col min="8969" max="8969" width="15.33203125" style="113" bestFit="1" customWidth="1"/>
    <col min="8970" max="8970" width="8.88671875" style="113"/>
    <col min="8971" max="8971" width="11.44140625" style="113" bestFit="1" customWidth="1"/>
    <col min="8972" max="9219" width="8.88671875" style="113"/>
    <col min="9220" max="9220" width="10.33203125" style="113" bestFit="1" customWidth="1"/>
    <col min="9221" max="9221" width="38" style="113" customWidth="1"/>
    <col min="9222" max="9222" width="6.6640625" style="113" customWidth="1"/>
    <col min="9223" max="9223" width="12.88671875" style="113" customWidth="1"/>
    <col min="9224" max="9224" width="10.44140625" style="113" bestFit="1" customWidth="1"/>
    <col min="9225" max="9225" width="15.33203125" style="113" bestFit="1" customWidth="1"/>
    <col min="9226" max="9226" width="8.88671875" style="113"/>
    <col min="9227" max="9227" width="11.44140625" style="113" bestFit="1" customWidth="1"/>
    <col min="9228" max="9475" width="8.88671875" style="113"/>
    <col min="9476" max="9476" width="10.33203125" style="113" bestFit="1" customWidth="1"/>
    <col min="9477" max="9477" width="38" style="113" customWidth="1"/>
    <col min="9478" max="9478" width="6.6640625" style="113" customWidth="1"/>
    <col min="9479" max="9479" width="12.88671875" style="113" customWidth="1"/>
    <col min="9480" max="9480" width="10.44140625" style="113" bestFit="1" customWidth="1"/>
    <col min="9481" max="9481" width="15.33203125" style="113" bestFit="1" customWidth="1"/>
    <col min="9482" max="9482" width="8.88671875" style="113"/>
    <col min="9483" max="9483" width="11.44140625" style="113" bestFit="1" customWidth="1"/>
    <col min="9484" max="9731" width="8.88671875" style="113"/>
    <col min="9732" max="9732" width="10.33203125" style="113" bestFit="1" customWidth="1"/>
    <col min="9733" max="9733" width="38" style="113" customWidth="1"/>
    <col min="9734" max="9734" width="6.6640625" style="113" customWidth="1"/>
    <col min="9735" max="9735" width="12.88671875" style="113" customWidth="1"/>
    <col min="9736" max="9736" width="10.44140625" style="113" bestFit="1" customWidth="1"/>
    <col min="9737" max="9737" width="15.33203125" style="113" bestFit="1" customWidth="1"/>
    <col min="9738" max="9738" width="8.88671875" style="113"/>
    <col min="9739" max="9739" width="11.44140625" style="113" bestFit="1" customWidth="1"/>
    <col min="9740" max="9987" width="8.88671875" style="113"/>
    <col min="9988" max="9988" width="10.33203125" style="113" bestFit="1" customWidth="1"/>
    <col min="9989" max="9989" width="38" style="113" customWidth="1"/>
    <col min="9990" max="9990" width="6.6640625" style="113" customWidth="1"/>
    <col min="9991" max="9991" width="12.88671875" style="113" customWidth="1"/>
    <col min="9992" max="9992" width="10.44140625" style="113" bestFit="1" customWidth="1"/>
    <col min="9993" max="9993" width="15.33203125" style="113" bestFit="1" customWidth="1"/>
    <col min="9994" max="9994" width="8.88671875" style="113"/>
    <col min="9995" max="9995" width="11.44140625" style="113" bestFit="1" customWidth="1"/>
    <col min="9996" max="10243" width="8.88671875" style="113"/>
    <col min="10244" max="10244" width="10.33203125" style="113" bestFit="1" customWidth="1"/>
    <col min="10245" max="10245" width="38" style="113" customWidth="1"/>
    <col min="10246" max="10246" width="6.6640625" style="113" customWidth="1"/>
    <col min="10247" max="10247" width="12.88671875" style="113" customWidth="1"/>
    <col min="10248" max="10248" width="10.44140625" style="113" bestFit="1" customWidth="1"/>
    <col min="10249" max="10249" width="15.33203125" style="113" bestFit="1" customWidth="1"/>
    <col min="10250" max="10250" width="8.88671875" style="113"/>
    <col min="10251" max="10251" width="11.44140625" style="113" bestFit="1" customWidth="1"/>
    <col min="10252" max="10499" width="8.88671875" style="113"/>
    <col min="10500" max="10500" width="10.33203125" style="113" bestFit="1" customWidth="1"/>
    <col min="10501" max="10501" width="38" style="113" customWidth="1"/>
    <col min="10502" max="10502" width="6.6640625" style="113" customWidth="1"/>
    <col min="10503" max="10503" width="12.88671875" style="113" customWidth="1"/>
    <col min="10504" max="10504" width="10.44140625" style="113" bestFit="1" customWidth="1"/>
    <col min="10505" max="10505" width="15.33203125" style="113" bestFit="1" customWidth="1"/>
    <col min="10506" max="10506" width="8.88671875" style="113"/>
    <col min="10507" max="10507" width="11.44140625" style="113" bestFit="1" customWidth="1"/>
    <col min="10508" max="10755" width="8.88671875" style="113"/>
    <col min="10756" max="10756" width="10.33203125" style="113" bestFit="1" customWidth="1"/>
    <col min="10757" max="10757" width="38" style="113" customWidth="1"/>
    <col min="10758" max="10758" width="6.6640625" style="113" customWidth="1"/>
    <col min="10759" max="10759" width="12.88671875" style="113" customWidth="1"/>
    <col min="10760" max="10760" width="10.44140625" style="113" bestFit="1" customWidth="1"/>
    <col min="10761" max="10761" width="15.33203125" style="113" bestFit="1" customWidth="1"/>
    <col min="10762" max="10762" width="8.88671875" style="113"/>
    <col min="10763" max="10763" width="11.44140625" style="113" bestFit="1" customWidth="1"/>
    <col min="10764" max="11011" width="8.88671875" style="113"/>
    <col min="11012" max="11012" width="10.33203125" style="113" bestFit="1" customWidth="1"/>
    <col min="11013" max="11013" width="38" style="113" customWidth="1"/>
    <col min="11014" max="11014" width="6.6640625" style="113" customWidth="1"/>
    <col min="11015" max="11015" width="12.88671875" style="113" customWidth="1"/>
    <col min="11016" max="11016" width="10.44140625" style="113" bestFit="1" customWidth="1"/>
    <col min="11017" max="11017" width="15.33203125" style="113" bestFit="1" customWidth="1"/>
    <col min="11018" max="11018" width="8.88671875" style="113"/>
    <col min="11019" max="11019" width="11.44140625" style="113" bestFit="1" customWidth="1"/>
    <col min="11020" max="11267" width="8.88671875" style="113"/>
    <col min="11268" max="11268" width="10.33203125" style="113" bestFit="1" customWidth="1"/>
    <col min="11269" max="11269" width="38" style="113" customWidth="1"/>
    <col min="11270" max="11270" width="6.6640625" style="113" customWidth="1"/>
    <col min="11271" max="11271" width="12.88671875" style="113" customWidth="1"/>
    <col min="11272" max="11272" width="10.44140625" style="113" bestFit="1" customWidth="1"/>
    <col min="11273" max="11273" width="15.33203125" style="113" bestFit="1" customWidth="1"/>
    <col min="11274" max="11274" width="8.88671875" style="113"/>
    <col min="11275" max="11275" width="11.44140625" style="113" bestFit="1" customWidth="1"/>
    <col min="11276" max="11523" width="8.88671875" style="113"/>
    <col min="11524" max="11524" width="10.33203125" style="113" bestFit="1" customWidth="1"/>
    <col min="11525" max="11525" width="38" style="113" customWidth="1"/>
    <col min="11526" max="11526" width="6.6640625" style="113" customWidth="1"/>
    <col min="11527" max="11527" width="12.88671875" style="113" customWidth="1"/>
    <col min="11528" max="11528" width="10.44140625" style="113" bestFit="1" customWidth="1"/>
    <col min="11529" max="11529" width="15.33203125" style="113" bestFit="1" customWidth="1"/>
    <col min="11530" max="11530" width="8.88671875" style="113"/>
    <col min="11531" max="11531" width="11.44140625" style="113" bestFit="1" customWidth="1"/>
    <col min="11532" max="11779" width="8.88671875" style="113"/>
    <col min="11780" max="11780" width="10.33203125" style="113" bestFit="1" customWidth="1"/>
    <col min="11781" max="11781" width="38" style="113" customWidth="1"/>
    <col min="11782" max="11782" width="6.6640625" style="113" customWidth="1"/>
    <col min="11783" max="11783" width="12.88671875" style="113" customWidth="1"/>
    <col min="11784" max="11784" width="10.44140625" style="113" bestFit="1" customWidth="1"/>
    <col min="11785" max="11785" width="15.33203125" style="113" bestFit="1" customWidth="1"/>
    <col min="11786" max="11786" width="8.88671875" style="113"/>
    <col min="11787" max="11787" width="11.44140625" style="113" bestFit="1" customWidth="1"/>
    <col min="11788" max="12035" width="8.88671875" style="113"/>
    <col min="12036" max="12036" width="10.33203125" style="113" bestFit="1" customWidth="1"/>
    <col min="12037" max="12037" width="38" style="113" customWidth="1"/>
    <col min="12038" max="12038" width="6.6640625" style="113" customWidth="1"/>
    <col min="12039" max="12039" width="12.88671875" style="113" customWidth="1"/>
    <col min="12040" max="12040" width="10.44140625" style="113" bestFit="1" customWidth="1"/>
    <col min="12041" max="12041" width="15.33203125" style="113" bestFit="1" customWidth="1"/>
    <col min="12042" max="12042" width="8.88671875" style="113"/>
    <col min="12043" max="12043" width="11.44140625" style="113" bestFit="1" customWidth="1"/>
    <col min="12044" max="12291" width="8.88671875" style="113"/>
    <col min="12292" max="12292" width="10.33203125" style="113" bestFit="1" customWidth="1"/>
    <col min="12293" max="12293" width="38" style="113" customWidth="1"/>
    <col min="12294" max="12294" width="6.6640625" style="113" customWidth="1"/>
    <col min="12295" max="12295" width="12.88671875" style="113" customWidth="1"/>
    <col min="12296" max="12296" width="10.44140625" style="113" bestFit="1" customWidth="1"/>
    <col min="12297" max="12297" width="15.33203125" style="113" bestFit="1" customWidth="1"/>
    <col min="12298" max="12298" width="8.88671875" style="113"/>
    <col min="12299" max="12299" width="11.44140625" style="113" bestFit="1" customWidth="1"/>
    <col min="12300" max="12547" width="8.88671875" style="113"/>
    <col min="12548" max="12548" width="10.33203125" style="113" bestFit="1" customWidth="1"/>
    <col min="12549" max="12549" width="38" style="113" customWidth="1"/>
    <col min="12550" max="12550" width="6.6640625" style="113" customWidth="1"/>
    <col min="12551" max="12551" width="12.88671875" style="113" customWidth="1"/>
    <col min="12552" max="12552" width="10.44140625" style="113" bestFit="1" customWidth="1"/>
    <col min="12553" max="12553" width="15.33203125" style="113" bestFit="1" customWidth="1"/>
    <col min="12554" max="12554" width="8.88671875" style="113"/>
    <col min="12555" max="12555" width="11.44140625" style="113" bestFit="1" customWidth="1"/>
    <col min="12556" max="12803" width="8.88671875" style="113"/>
    <col min="12804" max="12804" width="10.33203125" style="113" bestFit="1" customWidth="1"/>
    <col min="12805" max="12805" width="38" style="113" customWidth="1"/>
    <col min="12806" max="12806" width="6.6640625" style="113" customWidth="1"/>
    <col min="12807" max="12807" width="12.88671875" style="113" customWidth="1"/>
    <col min="12808" max="12808" width="10.44140625" style="113" bestFit="1" customWidth="1"/>
    <col min="12809" max="12809" width="15.33203125" style="113" bestFit="1" customWidth="1"/>
    <col min="12810" max="12810" width="8.88671875" style="113"/>
    <col min="12811" max="12811" width="11.44140625" style="113" bestFit="1" customWidth="1"/>
    <col min="12812" max="13059" width="8.88671875" style="113"/>
    <col min="13060" max="13060" width="10.33203125" style="113" bestFit="1" customWidth="1"/>
    <col min="13061" max="13061" width="38" style="113" customWidth="1"/>
    <col min="13062" max="13062" width="6.6640625" style="113" customWidth="1"/>
    <col min="13063" max="13063" width="12.88671875" style="113" customWidth="1"/>
    <col min="13064" max="13064" width="10.44140625" style="113" bestFit="1" customWidth="1"/>
    <col min="13065" max="13065" width="15.33203125" style="113" bestFit="1" customWidth="1"/>
    <col min="13066" max="13066" width="8.88671875" style="113"/>
    <col min="13067" max="13067" width="11.44140625" style="113" bestFit="1" customWidth="1"/>
    <col min="13068" max="13315" width="8.88671875" style="113"/>
    <col min="13316" max="13316" width="10.33203125" style="113" bestFit="1" customWidth="1"/>
    <col min="13317" max="13317" width="38" style="113" customWidth="1"/>
    <col min="13318" max="13318" width="6.6640625" style="113" customWidth="1"/>
    <col min="13319" max="13319" width="12.88671875" style="113" customWidth="1"/>
    <col min="13320" max="13320" width="10.44140625" style="113" bestFit="1" customWidth="1"/>
    <col min="13321" max="13321" width="15.33203125" style="113" bestFit="1" customWidth="1"/>
    <col min="13322" max="13322" width="8.88671875" style="113"/>
    <col min="13323" max="13323" width="11.44140625" style="113" bestFit="1" customWidth="1"/>
    <col min="13324" max="13571" width="8.88671875" style="113"/>
    <col min="13572" max="13572" width="10.33203125" style="113" bestFit="1" customWidth="1"/>
    <col min="13573" max="13573" width="38" style="113" customWidth="1"/>
    <col min="13574" max="13574" width="6.6640625" style="113" customWidth="1"/>
    <col min="13575" max="13575" width="12.88671875" style="113" customWidth="1"/>
    <col min="13576" max="13576" width="10.44140625" style="113" bestFit="1" customWidth="1"/>
    <col min="13577" max="13577" width="15.33203125" style="113" bestFit="1" customWidth="1"/>
    <col min="13578" max="13578" width="8.88671875" style="113"/>
    <col min="13579" max="13579" width="11.44140625" style="113" bestFit="1" customWidth="1"/>
    <col min="13580" max="13827" width="8.88671875" style="113"/>
    <col min="13828" max="13828" width="10.33203125" style="113" bestFit="1" customWidth="1"/>
    <col min="13829" max="13829" width="38" style="113" customWidth="1"/>
    <col min="13830" max="13830" width="6.6640625" style="113" customWidth="1"/>
    <col min="13831" max="13831" width="12.88671875" style="113" customWidth="1"/>
    <col min="13832" max="13832" width="10.44140625" style="113" bestFit="1" customWidth="1"/>
    <col min="13833" max="13833" width="15.33203125" style="113" bestFit="1" customWidth="1"/>
    <col min="13834" max="13834" width="8.88671875" style="113"/>
    <col min="13835" max="13835" width="11.44140625" style="113" bestFit="1" customWidth="1"/>
    <col min="13836" max="14083" width="8.88671875" style="113"/>
    <col min="14084" max="14084" width="10.33203125" style="113" bestFit="1" customWidth="1"/>
    <col min="14085" max="14085" width="38" style="113" customWidth="1"/>
    <col min="14086" max="14086" width="6.6640625" style="113" customWidth="1"/>
    <col min="14087" max="14087" width="12.88671875" style="113" customWidth="1"/>
    <col min="14088" max="14088" width="10.44140625" style="113" bestFit="1" customWidth="1"/>
    <col min="14089" max="14089" width="15.33203125" style="113" bestFit="1" customWidth="1"/>
    <col min="14090" max="14090" width="8.88671875" style="113"/>
    <col min="14091" max="14091" width="11.44140625" style="113" bestFit="1" customWidth="1"/>
    <col min="14092" max="14339" width="8.88671875" style="113"/>
    <col min="14340" max="14340" width="10.33203125" style="113" bestFit="1" customWidth="1"/>
    <col min="14341" max="14341" width="38" style="113" customWidth="1"/>
    <col min="14342" max="14342" width="6.6640625" style="113" customWidth="1"/>
    <col min="14343" max="14343" width="12.88671875" style="113" customWidth="1"/>
    <col min="14344" max="14344" width="10.44140625" style="113" bestFit="1" customWidth="1"/>
    <col min="14345" max="14345" width="15.33203125" style="113" bestFit="1" customWidth="1"/>
    <col min="14346" max="14346" width="8.88671875" style="113"/>
    <col min="14347" max="14347" width="11.44140625" style="113" bestFit="1" customWidth="1"/>
    <col min="14348" max="14595" width="8.88671875" style="113"/>
    <col min="14596" max="14596" width="10.33203125" style="113" bestFit="1" customWidth="1"/>
    <col min="14597" max="14597" width="38" style="113" customWidth="1"/>
    <col min="14598" max="14598" width="6.6640625" style="113" customWidth="1"/>
    <col min="14599" max="14599" width="12.88671875" style="113" customWidth="1"/>
    <col min="14600" max="14600" width="10.44140625" style="113" bestFit="1" customWidth="1"/>
    <col min="14601" max="14601" width="15.33203125" style="113" bestFit="1" customWidth="1"/>
    <col min="14602" max="14602" width="8.88671875" style="113"/>
    <col min="14603" max="14603" width="11.44140625" style="113" bestFit="1" customWidth="1"/>
    <col min="14604" max="14851" width="8.88671875" style="113"/>
    <col min="14852" max="14852" width="10.33203125" style="113" bestFit="1" customWidth="1"/>
    <col min="14853" max="14853" width="38" style="113" customWidth="1"/>
    <col min="14854" max="14854" width="6.6640625" style="113" customWidth="1"/>
    <col min="14855" max="14855" width="12.88671875" style="113" customWidth="1"/>
    <col min="14856" max="14856" width="10.44140625" style="113" bestFit="1" customWidth="1"/>
    <col min="14857" max="14857" width="15.33203125" style="113" bestFit="1" customWidth="1"/>
    <col min="14858" max="14858" width="8.88671875" style="113"/>
    <col min="14859" max="14859" width="11.44140625" style="113" bestFit="1" customWidth="1"/>
    <col min="14860" max="15107" width="8.88671875" style="113"/>
    <col min="15108" max="15108" width="10.33203125" style="113" bestFit="1" customWidth="1"/>
    <col min="15109" max="15109" width="38" style="113" customWidth="1"/>
    <col min="15110" max="15110" width="6.6640625" style="113" customWidth="1"/>
    <col min="15111" max="15111" width="12.88671875" style="113" customWidth="1"/>
    <col min="15112" max="15112" width="10.44140625" style="113" bestFit="1" customWidth="1"/>
    <col min="15113" max="15113" width="15.33203125" style="113" bestFit="1" customWidth="1"/>
    <col min="15114" max="15114" width="8.88671875" style="113"/>
    <col min="15115" max="15115" width="11.44140625" style="113" bestFit="1" customWidth="1"/>
    <col min="15116" max="15363" width="8.88671875" style="113"/>
    <col min="15364" max="15364" width="10.33203125" style="113" bestFit="1" customWidth="1"/>
    <col min="15365" max="15365" width="38" style="113" customWidth="1"/>
    <col min="15366" max="15366" width="6.6640625" style="113" customWidth="1"/>
    <col min="15367" max="15367" width="12.88671875" style="113" customWidth="1"/>
    <col min="15368" max="15368" width="10.44140625" style="113" bestFit="1" customWidth="1"/>
    <col min="15369" max="15369" width="15.33203125" style="113" bestFit="1" customWidth="1"/>
    <col min="15370" max="15370" width="8.88671875" style="113"/>
    <col min="15371" max="15371" width="11.44140625" style="113" bestFit="1" customWidth="1"/>
    <col min="15372" max="15619" width="8.88671875" style="113"/>
    <col min="15620" max="15620" width="10.33203125" style="113" bestFit="1" customWidth="1"/>
    <col min="15621" max="15621" width="38" style="113" customWidth="1"/>
    <col min="15622" max="15622" width="6.6640625" style="113" customWidth="1"/>
    <col min="15623" max="15623" width="12.88671875" style="113" customWidth="1"/>
    <col min="15624" max="15624" width="10.44140625" style="113" bestFit="1" customWidth="1"/>
    <col min="15625" max="15625" width="15.33203125" style="113" bestFit="1" customWidth="1"/>
    <col min="15626" max="15626" width="8.88671875" style="113"/>
    <col min="15627" max="15627" width="11.44140625" style="113" bestFit="1" customWidth="1"/>
    <col min="15628" max="15875" width="8.88671875" style="113"/>
    <col min="15876" max="15876" width="10.33203125" style="113" bestFit="1" customWidth="1"/>
    <col min="15877" max="15877" width="38" style="113" customWidth="1"/>
    <col min="15878" max="15878" width="6.6640625" style="113" customWidth="1"/>
    <col min="15879" max="15879" width="12.88671875" style="113" customWidth="1"/>
    <col min="15880" max="15880" width="10.44140625" style="113" bestFit="1" customWidth="1"/>
    <col min="15881" max="15881" width="15.33203125" style="113" bestFit="1" customWidth="1"/>
    <col min="15882" max="15882" width="8.88671875" style="113"/>
    <col min="15883" max="15883" width="11.44140625" style="113" bestFit="1" customWidth="1"/>
    <col min="15884" max="16131" width="8.88671875" style="113"/>
    <col min="16132" max="16132" width="10.33203125" style="113" bestFit="1" customWidth="1"/>
    <col min="16133" max="16133" width="38" style="113" customWidth="1"/>
    <col min="16134" max="16134" width="6.6640625" style="113" customWidth="1"/>
    <col min="16135" max="16135" width="12.88671875" style="113" customWidth="1"/>
    <col min="16136" max="16136" width="10.44140625" style="113" bestFit="1" customWidth="1"/>
    <col min="16137" max="16137" width="15.33203125" style="113" bestFit="1" customWidth="1"/>
    <col min="16138" max="16138" width="8.88671875" style="113"/>
    <col min="16139" max="16139" width="11.44140625" style="113" bestFit="1" customWidth="1"/>
    <col min="16140" max="16384" width="8.88671875" style="113"/>
  </cols>
  <sheetData>
    <row r="1" spans="1:12" ht="17.399999999999999" customHeight="1" x14ac:dyDescent="0.25">
      <c r="A1" s="225" t="s">
        <v>98</v>
      </c>
      <c r="B1" s="225"/>
      <c r="C1" s="225"/>
      <c r="D1" s="225"/>
      <c r="E1" s="225"/>
      <c r="F1" s="225"/>
      <c r="G1" s="225"/>
      <c r="H1" s="225"/>
      <c r="I1" s="225"/>
    </row>
    <row r="2" spans="1:12" ht="27.6" customHeight="1" x14ac:dyDescent="0.25">
      <c r="A2" s="207" t="s">
        <v>118</v>
      </c>
      <c r="B2" s="207"/>
      <c r="C2" s="207"/>
      <c r="D2" s="207"/>
      <c r="E2" s="207"/>
      <c r="F2" s="207"/>
      <c r="G2" s="207"/>
      <c r="H2" s="207"/>
      <c r="I2" s="207"/>
    </row>
    <row r="3" spans="1:12" ht="31.95" customHeight="1" thickBot="1" x14ac:dyDescent="0.3">
      <c r="A3" s="207" t="s">
        <v>119</v>
      </c>
      <c r="B3" s="207"/>
      <c r="C3" s="207"/>
      <c r="D3" s="207"/>
      <c r="E3" s="207"/>
      <c r="F3" s="207"/>
      <c r="G3" s="207"/>
      <c r="H3" s="207"/>
      <c r="I3" s="207"/>
      <c r="K3" s="118" t="s">
        <v>5</v>
      </c>
    </row>
    <row r="4" spans="1:12" ht="42.6" thickTop="1" thickBot="1" x14ac:dyDescent="0.3">
      <c r="A4" s="114" t="s">
        <v>6</v>
      </c>
      <c r="B4" s="114" t="s">
        <v>192</v>
      </c>
      <c r="C4" s="131" t="s">
        <v>0</v>
      </c>
      <c r="D4" s="131" t="s">
        <v>7</v>
      </c>
      <c r="E4" s="132" t="s">
        <v>8</v>
      </c>
      <c r="F4" s="131" t="s">
        <v>9</v>
      </c>
      <c r="G4" s="111" t="s">
        <v>190</v>
      </c>
      <c r="H4" s="111" t="s">
        <v>191</v>
      </c>
      <c r="I4" s="133" t="s">
        <v>10</v>
      </c>
      <c r="K4" s="118">
        <v>1.08</v>
      </c>
      <c r="L4" s="113" t="s">
        <v>11</v>
      </c>
    </row>
    <row r="5" spans="1:12" ht="55.8" thickTop="1" x14ac:dyDescent="0.25">
      <c r="A5" s="134" t="s">
        <v>12</v>
      </c>
      <c r="B5" s="135"/>
      <c r="C5" s="136" t="s">
        <v>13</v>
      </c>
      <c r="D5" s="137" t="s">
        <v>14</v>
      </c>
      <c r="E5" s="138">
        <f>K4*247.15</f>
        <v>266.92</v>
      </c>
      <c r="F5" s="139">
        <f>'MS Plum Ghalegay'!H10*K5</f>
        <v>0</v>
      </c>
      <c r="G5" s="140"/>
      <c r="H5" s="140"/>
      <c r="I5" s="141">
        <f>F5*E5</f>
        <v>0</v>
      </c>
      <c r="K5" s="142">
        <f>1.05</f>
        <v>1.05</v>
      </c>
      <c r="L5" s="113" t="s">
        <v>15</v>
      </c>
    </row>
    <row r="6" spans="1:12" ht="41.4" x14ac:dyDescent="0.25">
      <c r="A6" s="134" t="s">
        <v>16</v>
      </c>
      <c r="B6" s="135"/>
      <c r="C6" s="143" t="s">
        <v>17</v>
      </c>
      <c r="D6" s="137" t="s">
        <v>14</v>
      </c>
      <c r="E6" s="144">
        <f>K4*2875.43</f>
        <v>3105.46</v>
      </c>
      <c r="F6" s="139">
        <f>'MS Plum Ghalegay'!H13*K5</f>
        <v>0</v>
      </c>
      <c r="G6" s="140"/>
      <c r="H6" s="140"/>
      <c r="I6" s="141">
        <f>F6*E6</f>
        <v>0</v>
      </c>
    </row>
    <row r="7" spans="1:12" ht="27.6" x14ac:dyDescent="0.25">
      <c r="A7" s="134" t="s">
        <v>18</v>
      </c>
      <c r="B7" s="135"/>
      <c r="C7" s="143" t="s">
        <v>19</v>
      </c>
      <c r="D7" s="137" t="s">
        <v>20</v>
      </c>
      <c r="E7" s="144">
        <f>K4*681.93</f>
        <v>736.48</v>
      </c>
      <c r="F7" s="139">
        <f>'MS Plum Ghalegay'!H18*K5</f>
        <v>0</v>
      </c>
      <c r="G7" s="140"/>
      <c r="H7" s="140"/>
      <c r="I7" s="141">
        <f t="shared" ref="I7:I12" si="0">F7*E7</f>
        <v>0</v>
      </c>
    </row>
    <row r="8" spans="1:12" ht="41.4" x14ac:dyDescent="0.25">
      <c r="A8" s="134" t="s">
        <v>21</v>
      </c>
      <c r="B8" s="135"/>
      <c r="C8" s="143" t="s">
        <v>22</v>
      </c>
      <c r="D8" s="137" t="s">
        <v>14</v>
      </c>
      <c r="E8" s="144">
        <f>K4*12745.86</f>
        <v>13765.53</v>
      </c>
      <c r="F8" s="139">
        <f>'MS Plum Ghalegay'!H21*K5</f>
        <v>0</v>
      </c>
      <c r="G8" s="140"/>
      <c r="H8" s="140"/>
      <c r="I8" s="141">
        <f t="shared" si="0"/>
        <v>0</v>
      </c>
    </row>
    <row r="9" spans="1:12" ht="27.6" x14ac:dyDescent="0.25">
      <c r="A9" s="134" t="s">
        <v>23</v>
      </c>
      <c r="B9" s="135"/>
      <c r="C9" s="143" t="s">
        <v>24</v>
      </c>
      <c r="D9" s="137" t="s">
        <v>14</v>
      </c>
      <c r="E9" s="144">
        <f>K4*7839.27</f>
        <v>8466.41</v>
      </c>
      <c r="F9" s="139">
        <f>'MS Plum Ghalegay'!H24*K5</f>
        <v>0</v>
      </c>
      <c r="G9" s="140"/>
      <c r="H9" s="140"/>
      <c r="I9" s="141">
        <f t="shared" si="0"/>
        <v>0</v>
      </c>
    </row>
    <row r="10" spans="1:12" ht="41.4" x14ac:dyDescent="0.25">
      <c r="A10" s="134" t="s">
        <v>25</v>
      </c>
      <c r="B10" s="135"/>
      <c r="C10" s="143" t="s">
        <v>26</v>
      </c>
      <c r="D10" s="137" t="s">
        <v>20</v>
      </c>
      <c r="E10" s="144">
        <f>K4*710.56</f>
        <v>767.4</v>
      </c>
      <c r="F10" s="139">
        <f>'MS Plum Ghalegay'!H27*K5</f>
        <v>0</v>
      </c>
      <c r="G10" s="140"/>
      <c r="H10" s="140"/>
      <c r="I10" s="141">
        <f t="shared" si="0"/>
        <v>0</v>
      </c>
    </row>
    <row r="11" spans="1:12" s="148" customFormat="1" ht="55.2" x14ac:dyDescent="0.25">
      <c r="A11" s="145" t="s">
        <v>27</v>
      </c>
      <c r="B11" s="146"/>
      <c r="C11" s="147" t="s">
        <v>28</v>
      </c>
      <c r="D11" s="137" t="s">
        <v>29</v>
      </c>
      <c r="E11" s="144">
        <f>K4*314.55</f>
        <v>339.71</v>
      </c>
      <c r="F11" s="139">
        <f>'MS Plum Ghalegay'!H30*K5</f>
        <v>0</v>
      </c>
      <c r="G11" s="140"/>
      <c r="H11" s="140"/>
      <c r="I11" s="141">
        <f t="shared" si="0"/>
        <v>0</v>
      </c>
    </row>
    <row r="12" spans="1:12" ht="27.6" x14ac:dyDescent="0.25">
      <c r="A12" s="134" t="s">
        <v>30</v>
      </c>
      <c r="B12" s="135"/>
      <c r="C12" s="143" t="s">
        <v>31</v>
      </c>
      <c r="D12" s="137" t="s">
        <v>14</v>
      </c>
      <c r="E12" s="138">
        <f>K4*123.11</f>
        <v>132.96</v>
      </c>
      <c r="F12" s="139">
        <f>'MS Plum Ghalegay'!H33*K5</f>
        <v>0</v>
      </c>
      <c r="G12" s="140"/>
      <c r="H12" s="140"/>
      <c r="I12" s="141">
        <f t="shared" si="0"/>
        <v>0</v>
      </c>
    </row>
    <row r="13" spans="1:12" ht="55.2" x14ac:dyDescent="0.25">
      <c r="A13" s="119" t="s">
        <v>32</v>
      </c>
      <c r="B13" s="120"/>
      <c r="C13" s="127" t="s">
        <v>33</v>
      </c>
      <c r="D13" s="122" t="s">
        <v>14</v>
      </c>
      <c r="E13" s="123">
        <f>K4*357.09</f>
        <v>385.66</v>
      </c>
      <c r="F13" s="124">
        <f>'MS Plum Ghalegay'!H36*K5</f>
        <v>0</v>
      </c>
      <c r="G13" s="125"/>
      <c r="H13" s="125"/>
      <c r="I13" s="126">
        <f>F13*E13</f>
        <v>0</v>
      </c>
    </row>
    <row r="14" spans="1:12" ht="24" customHeight="1" thickBot="1" x14ac:dyDescent="0.3">
      <c r="A14" s="222" t="s">
        <v>4</v>
      </c>
      <c r="B14" s="223"/>
      <c r="C14" s="224"/>
      <c r="D14" s="224"/>
      <c r="E14" s="224"/>
      <c r="F14" s="128"/>
      <c r="G14" s="129"/>
      <c r="H14" s="129"/>
      <c r="I14" s="130">
        <f>SUM(I5:I13)</f>
        <v>0</v>
      </c>
      <c r="J14" s="149"/>
    </row>
  </sheetData>
  <mergeCells count="4">
    <mergeCell ref="A1:I1"/>
    <mergeCell ref="A2:I2"/>
    <mergeCell ref="A3:I3"/>
    <mergeCell ref="A14:E14"/>
  </mergeCells>
  <printOptions horizontalCentered="1"/>
  <pageMargins left="0.59055118110236227" right="0.59055118110236227" top="0.59055118110236227" bottom="0.59055118110236227" header="0.11811023622047245" footer="0.11811023622047245"/>
  <pageSetup paperSize="9" scale="98"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53">
    <tabColor theme="3" tint="0.59999389629810485"/>
  </sheetPr>
  <dimension ref="A1:I36"/>
  <sheetViews>
    <sheetView view="pageBreakPreview" zoomScale="140" zoomScaleNormal="100" zoomScaleSheetLayoutView="140" workbookViewId="0">
      <selection activeCell="B10" sqref="B10:G10"/>
    </sheetView>
  </sheetViews>
  <sheetFormatPr defaultColWidth="8.88671875" defaultRowHeight="13.2" x14ac:dyDescent="0.25"/>
  <cols>
    <col min="1" max="1" width="11.109375" style="41" customWidth="1"/>
    <col min="2" max="2" width="28" style="41" customWidth="1"/>
    <col min="3" max="3" width="4.5546875" style="41" bestFit="1" customWidth="1"/>
    <col min="4" max="4" width="6.44140625" style="41" customWidth="1"/>
    <col min="5" max="5" width="9.33203125" style="41" bestFit="1" customWidth="1"/>
    <col min="6" max="6" width="7.33203125" style="41" bestFit="1" customWidth="1"/>
    <col min="7" max="7" width="6.88671875" style="41" bestFit="1" customWidth="1"/>
    <col min="8" max="8" width="18.5546875" style="41" customWidth="1"/>
    <col min="9" max="256" width="8.88671875" style="11"/>
    <col min="257" max="257" width="11.109375" style="11" customWidth="1"/>
    <col min="258" max="258" width="28" style="11" customWidth="1"/>
    <col min="259" max="259" width="4.5546875" style="11" bestFit="1" customWidth="1"/>
    <col min="260" max="260" width="6.44140625" style="11" customWidth="1"/>
    <col min="261" max="261" width="9.33203125" style="11" bestFit="1" customWidth="1"/>
    <col min="262" max="262" width="7.33203125" style="11" bestFit="1" customWidth="1"/>
    <col min="263" max="263" width="6.88671875" style="11" bestFit="1" customWidth="1"/>
    <col min="264" max="264" width="18.5546875" style="11" customWidth="1"/>
    <col min="265" max="512" width="8.88671875" style="11"/>
    <col min="513" max="513" width="11.109375" style="11" customWidth="1"/>
    <col min="514" max="514" width="28" style="11" customWidth="1"/>
    <col min="515" max="515" width="4.5546875" style="11" bestFit="1" customWidth="1"/>
    <col min="516" max="516" width="6.44140625" style="11" customWidth="1"/>
    <col min="517" max="517" width="9.33203125" style="11" bestFit="1" customWidth="1"/>
    <col min="518" max="518" width="7.33203125" style="11" bestFit="1" customWidth="1"/>
    <col min="519" max="519" width="6.88671875" style="11" bestFit="1" customWidth="1"/>
    <col min="520" max="520" width="18.5546875" style="11" customWidth="1"/>
    <col min="521" max="768" width="8.88671875" style="11"/>
    <col min="769" max="769" width="11.109375" style="11" customWidth="1"/>
    <col min="770" max="770" width="28" style="11" customWidth="1"/>
    <col min="771" max="771" width="4.5546875" style="11" bestFit="1" customWidth="1"/>
    <col min="772" max="772" width="6.44140625" style="11" customWidth="1"/>
    <col min="773" max="773" width="9.33203125" style="11" bestFit="1" customWidth="1"/>
    <col min="774" max="774" width="7.33203125" style="11" bestFit="1" customWidth="1"/>
    <col min="775" max="775" width="6.88671875" style="11" bestFit="1" customWidth="1"/>
    <col min="776" max="776" width="18.5546875" style="11" customWidth="1"/>
    <col min="777" max="1024" width="8.88671875" style="11"/>
    <col min="1025" max="1025" width="11.109375" style="11" customWidth="1"/>
    <col min="1026" max="1026" width="28" style="11" customWidth="1"/>
    <col min="1027" max="1027" width="4.5546875" style="11" bestFit="1" customWidth="1"/>
    <col min="1028" max="1028" width="6.44140625" style="11" customWidth="1"/>
    <col min="1029" max="1029" width="9.33203125" style="11" bestFit="1" customWidth="1"/>
    <col min="1030" max="1030" width="7.33203125" style="11" bestFit="1" customWidth="1"/>
    <col min="1031" max="1031" width="6.88671875" style="11" bestFit="1" customWidth="1"/>
    <col min="1032" max="1032" width="18.5546875" style="11" customWidth="1"/>
    <col min="1033" max="1280" width="8.88671875" style="11"/>
    <col min="1281" max="1281" width="11.109375" style="11" customWidth="1"/>
    <col min="1282" max="1282" width="28" style="11" customWidth="1"/>
    <col min="1283" max="1283" width="4.5546875" style="11" bestFit="1" customWidth="1"/>
    <col min="1284" max="1284" width="6.44140625" style="11" customWidth="1"/>
    <col min="1285" max="1285" width="9.33203125" style="11" bestFit="1" customWidth="1"/>
    <col min="1286" max="1286" width="7.33203125" style="11" bestFit="1" customWidth="1"/>
    <col min="1287" max="1287" width="6.88671875" style="11" bestFit="1" customWidth="1"/>
    <col min="1288" max="1288" width="18.5546875" style="11" customWidth="1"/>
    <col min="1289" max="1536" width="8.88671875" style="11"/>
    <col min="1537" max="1537" width="11.109375" style="11" customWidth="1"/>
    <col min="1538" max="1538" width="28" style="11" customWidth="1"/>
    <col min="1539" max="1539" width="4.5546875" style="11" bestFit="1" customWidth="1"/>
    <col min="1540" max="1540" width="6.44140625" style="11" customWidth="1"/>
    <col min="1541" max="1541" width="9.33203125" style="11" bestFit="1" customWidth="1"/>
    <col min="1542" max="1542" width="7.33203125" style="11" bestFit="1" customWidth="1"/>
    <col min="1543" max="1543" width="6.88671875" style="11" bestFit="1" customWidth="1"/>
    <col min="1544" max="1544" width="18.5546875" style="11" customWidth="1"/>
    <col min="1545" max="1792" width="8.88671875" style="11"/>
    <col min="1793" max="1793" width="11.109375" style="11" customWidth="1"/>
    <col min="1794" max="1794" width="28" style="11" customWidth="1"/>
    <col min="1795" max="1795" width="4.5546875" style="11" bestFit="1" customWidth="1"/>
    <col min="1796" max="1796" width="6.44140625" style="11" customWidth="1"/>
    <col min="1797" max="1797" width="9.33203125" style="11" bestFit="1" customWidth="1"/>
    <col min="1798" max="1798" width="7.33203125" style="11" bestFit="1" customWidth="1"/>
    <col min="1799" max="1799" width="6.88671875" style="11" bestFit="1" customWidth="1"/>
    <col min="1800" max="1800" width="18.5546875" style="11" customWidth="1"/>
    <col min="1801" max="2048" width="8.88671875" style="11"/>
    <col min="2049" max="2049" width="11.109375" style="11" customWidth="1"/>
    <col min="2050" max="2050" width="28" style="11" customWidth="1"/>
    <col min="2051" max="2051" width="4.5546875" style="11" bestFit="1" customWidth="1"/>
    <col min="2052" max="2052" width="6.44140625" style="11" customWidth="1"/>
    <col min="2053" max="2053" width="9.33203125" style="11" bestFit="1" customWidth="1"/>
    <col min="2054" max="2054" width="7.33203125" style="11" bestFit="1" customWidth="1"/>
    <col min="2055" max="2055" width="6.88671875" style="11" bestFit="1" customWidth="1"/>
    <col min="2056" max="2056" width="18.5546875" style="11" customWidth="1"/>
    <col min="2057" max="2304" width="8.88671875" style="11"/>
    <col min="2305" max="2305" width="11.109375" style="11" customWidth="1"/>
    <col min="2306" max="2306" width="28" style="11" customWidth="1"/>
    <col min="2307" max="2307" width="4.5546875" style="11" bestFit="1" customWidth="1"/>
    <col min="2308" max="2308" width="6.44140625" style="11" customWidth="1"/>
    <col min="2309" max="2309" width="9.33203125" style="11" bestFit="1" customWidth="1"/>
    <col min="2310" max="2310" width="7.33203125" style="11" bestFit="1" customWidth="1"/>
    <col min="2311" max="2311" width="6.88671875" style="11" bestFit="1" customWidth="1"/>
    <col min="2312" max="2312" width="18.5546875" style="11" customWidth="1"/>
    <col min="2313" max="2560" width="8.88671875" style="11"/>
    <col min="2561" max="2561" width="11.109375" style="11" customWidth="1"/>
    <col min="2562" max="2562" width="28" style="11" customWidth="1"/>
    <col min="2563" max="2563" width="4.5546875" style="11" bestFit="1" customWidth="1"/>
    <col min="2564" max="2564" width="6.44140625" style="11" customWidth="1"/>
    <col min="2565" max="2565" width="9.33203125" style="11" bestFit="1" customWidth="1"/>
    <col min="2566" max="2566" width="7.33203125" style="11" bestFit="1" customWidth="1"/>
    <col min="2567" max="2567" width="6.88671875" style="11" bestFit="1" customWidth="1"/>
    <col min="2568" max="2568" width="18.5546875" style="11" customWidth="1"/>
    <col min="2569" max="2816" width="8.88671875" style="11"/>
    <col min="2817" max="2817" width="11.109375" style="11" customWidth="1"/>
    <col min="2818" max="2818" width="28" style="11" customWidth="1"/>
    <col min="2819" max="2819" width="4.5546875" style="11" bestFit="1" customWidth="1"/>
    <col min="2820" max="2820" width="6.44140625" style="11" customWidth="1"/>
    <col min="2821" max="2821" width="9.33203125" style="11" bestFit="1" customWidth="1"/>
    <col min="2822" max="2822" width="7.33203125" style="11" bestFit="1" customWidth="1"/>
    <col min="2823" max="2823" width="6.88671875" style="11" bestFit="1" customWidth="1"/>
    <col min="2824" max="2824" width="18.5546875" style="11" customWidth="1"/>
    <col min="2825" max="3072" width="8.88671875" style="11"/>
    <col min="3073" max="3073" width="11.109375" style="11" customWidth="1"/>
    <col min="3074" max="3074" width="28" style="11" customWidth="1"/>
    <col min="3075" max="3075" width="4.5546875" style="11" bestFit="1" customWidth="1"/>
    <col min="3076" max="3076" width="6.44140625" style="11" customWidth="1"/>
    <col min="3077" max="3077" width="9.33203125" style="11" bestFit="1" customWidth="1"/>
    <col min="3078" max="3078" width="7.33203125" style="11" bestFit="1" customWidth="1"/>
    <col min="3079" max="3079" width="6.88671875" style="11" bestFit="1" customWidth="1"/>
    <col min="3080" max="3080" width="18.5546875" style="11" customWidth="1"/>
    <col min="3081" max="3328" width="8.88671875" style="11"/>
    <col min="3329" max="3329" width="11.109375" style="11" customWidth="1"/>
    <col min="3330" max="3330" width="28" style="11" customWidth="1"/>
    <col min="3331" max="3331" width="4.5546875" style="11" bestFit="1" customWidth="1"/>
    <col min="3332" max="3332" width="6.44140625" style="11" customWidth="1"/>
    <col min="3333" max="3333" width="9.33203125" style="11" bestFit="1" customWidth="1"/>
    <col min="3334" max="3334" width="7.33203125" style="11" bestFit="1" customWidth="1"/>
    <col min="3335" max="3335" width="6.88671875" style="11" bestFit="1" customWidth="1"/>
    <col min="3336" max="3336" width="18.5546875" style="11" customWidth="1"/>
    <col min="3337" max="3584" width="8.88671875" style="11"/>
    <col min="3585" max="3585" width="11.109375" style="11" customWidth="1"/>
    <col min="3586" max="3586" width="28" style="11" customWidth="1"/>
    <col min="3587" max="3587" width="4.5546875" style="11" bestFit="1" customWidth="1"/>
    <col min="3588" max="3588" width="6.44140625" style="11" customWidth="1"/>
    <col min="3589" max="3589" width="9.33203125" style="11" bestFit="1" customWidth="1"/>
    <col min="3590" max="3590" width="7.33203125" style="11" bestFit="1" customWidth="1"/>
    <col min="3591" max="3591" width="6.88671875" style="11" bestFit="1" customWidth="1"/>
    <col min="3592" max="3592" width="18.5546875" style="11" customWidth="1"/>
    <col min="3593" max="3840" width="8.88671875" style="11"/>
    <col min="3841" max="3841" width="11.109375" style="11" customWidth="1"/>
    <col min="3842" max="3842" width="28" style="11" customWidth="1"/>
    <col min="3843" max="3843" width="4.5546875" style="11" bestFit="1" customWidth="1"/>
    <col min="3844" max="3844" width="6.44140625" style="11" customWidth="1"/>
    <col min="3845" max="3845" width="9.33203125" style="11" bestFit="1" customWidth="1"/>
    <col min="3846" max="3846" width="7.33203125" style="11" bestFit="1" customWidth="1"/>
    <col min="3847" max="3847" width="6.88671875" style="11" bestFit="1" customWidth="1"/>
    <col min="3848" max="3848" width="18.5546875" style="11" customWidth="1"/>
    <col min="3849" max="4096" width="8.88671875" style="11"/>
    <col min="4097" max="4097" width="11.109375" style="11" customWidth="1"/>
    <col min="4098" max="4098" width="28" style="11" customWidth="1"/>
    <col min="4099" max="4099" width="4.5546875" style="11" bestFit="1" customWidth="1"/>
    <col min="4100" max="4100" width="6.44140625" style="11" customWidth="1"/>
    <col min="4101" max="4101" width="9.33203125" style="11" bestFit="1" customWidth="1"/>
    <col min="4102" max="4102" width="7.33203125" style="11" bestFit="1" customWidth="1"/>
    <col min="4103" max="4103" width="6.88671875" style="11" bestFit="1" customWidth="1"/>
    <col min="4104" max="4104" width="18.5546875" style="11" customWidth="1"/>
    <col min="4105" max="4352" width="8.88671875" style="11"/>
    <col min="4353" max="4353" width="11.109375" style="11" customWidth="1"/>
    <col min="4354" max="4354" width="28" style="11" customWidth="1"/>
    <col min="4355" max="4355" width="4.5546875" style="11" bestFit="1" customWidth="1"/>
    <col min="4356" max="4356" width="6.44140625" style="11" customWidth="1"/>
    <col min="4357" max="4357" width="9.33203125" style="11" bestFit="1" customWidth="1"/>
    <col min="4358" max="4358" width="7.33203125" style="11" bestFit="1" customWidth="1"/>
    <col min="4359" max="4359" width="6.88671875" style="11" bestFit="1" customWidth="1"/>
    <col min="4360" max="4360" width="18.5546875" style="11" customWidth="1"/>
    <col min="4361" max="4608" width="8.88671875" style="11"/>
    <col min="4609" max="4609" width="11.109375" style="11" customWidth="1"/>
    <col min="4610" max="4610" width="28" style="11" customWidth="1"/>
    <col min="4611" max="4611" width="4.5546875" style="11" bestFit="1" customWidth="1"/>
    <col min="4612" max="4612" width="6.44140625" style="11" customWidth="1"/>
    <col min="4613" max="4613" width="9.33203125" style="11" bestFit="1" customWidth="1"/>
    <col min="4614" max="4614" width="7.33203125" style="11" bestFit="1" customWidth="1"/>
    <col min="4615" max="4615" width="6.88671875" style="11" bestFit="1" customWidth="1"/>
    <col min="4616" max="4616" width="18.5546875" style="11" customWidth="1"/>
    <col min="4617" max="4864" width="8.88671875" style="11"/>
    <col min="4865" max="4865" width="11.109375" style="11" customWidth="1"/>
    <col min="4866" max="4866" width="28" style="11" customWidth="1"/>
    <col min="4867" max="4867" width="4.5546875" style="11" bestFit="1" customWidth="1"/>
    <col min="4868" max="4868" width="6.44140625" style="11" customWidth="1"/>
    <col min="4869" max="4869" width="9.33203125" style="11" bestFit="1" customWidth="1"/>
    <col min="4870" max="4870" width="7.33203125" style="11" bestFit="1" customWidth="1"/>
    <col min="4871" max="4871" width="6.88671875" style="11" bestFit="1" customWidth="1"/>
    <col min="4872" max="4872" width="18.5546875" style="11" customWidth="1"/>
    <col min="4873" max="5120" width="8.88671875" style="11"/>
    <col min="5121" max="5121" width="11.109375" style="11" customWidth="1"/>
    <col min="5122" max="5122" width="28" style="11" customWidth="1"/>
    <col min="5123" max="5123" width="4.5546875" style="11" bestFit="1" customWidth="1"/>
    <col min="5124" max="5124" width="6.44140625" style="11" customWidth="1"/>
    <col min="5125" max="5125" width="9.33203125" style="11" bestFit="1" customWidth="1"/>
    <col min="5126" max="5126" width="7.33203125" style="11" bestFit="1" customWidth="1"/>
    <col min="5127" max="5127" width="6.88671875" style="11" bestFit="1" customWidth="1"/>
    <col min="5128" max="5128" width="18.5546875" style="11" customWidth="1"/>
    <col min="5129" max="5376" width="8.88671875" style="11"/>
    <col min="5377" max="5377" width="11.109375" style="11" customWidth="1"/>
    <col min="5378" max="5378" width="28" style="11" customWidth="1"/>
    <col min="5379" max="5379" width="4.5546875" style="11" bestFit="1" customWidth="1"/>
    <col min="5380" max="5380" width="6.44140625" style="11" customWidth="1"/>
    <col min="5381" max="5381" width="9.33203125" style="11" bestFit="1" customWidth="1"/>
    <col min="5382" max="5382" width="7.33203125" style="11" bestFit="1" customWidth="1"/>
    <col min="5383" max="5383" width="6.88671875" style="11" bestFit="1" customWidth="1"/>
    <col min="5384" max="5384" width="18.5546875" style="11" customWidth="1"/>
    <col min="5385" max="5632" width="8.88671875" style="11"/>
    <col min="5633" max="5633" width="11.109375" style="11" customWidth="1"/>
    <col min="5634" max="5634" width="28" style="11" customWidth="1"/>
    <col min="5635" max="5635" width="4.5546875" style="11" bestFit="1" customWidth="1"/>
    <col min="5636" max="5636" width="6.44140625" style="11" customWidth="1"/>
    <col min="5637" max="5637" width="9.33203125" style="11" bestFit="1" customWidth="1"/>
    <col min="5638" max="5638" width="7.33203125" style="11" bestFit="1" customWidth="1"/>
    <col min="5639" max="5639" width="6.88671875" style="11" bestFit="1" customWidth="1"/>
    <col min="5640" max="5640" width="18.5546875" style="11" customWidth="1"/>
    <col min="5641" max="5888" width="8.88671875" style="11"/>
    <col min="5889" max="5889" width="11.109375" style="11" customWidth="1"/>
    <col min="5890" max="5890" width="28" style="11" customWidth="1"/>
    <col min="5891" max="5891" width="4.5546875" style="11" bestFit="1" customWidth="1"/>
    <col min="5892" max="5892" width="6.44140625" style="11" customWidth="1"/>
    <col min="5893" max="5893" width="9.33203125" style="11" bestFit="1" customWidth="1"/>
    <col min="5894" max="5894" width="7.33203125" style="11" bestFit="1" customWidth="1"/>
    <col min="5895" max="5895" width="6.88671875" style="11" bestFit="1" customWidth="1"/>
    <col min="5896" max="5896" width="18.5546875" style="11" customWidth="1"/>
    <col min="5897" max="6144" width="8.88671875" style="11"/>
    <col min="6145" max="6145" width="11.109375" style="11" customWidth="1"/>
    <col min="6146" max="6146" width="28" style="11" customWidth="1"/>
    <col min="6147" max="6147" width="4.5546875" style="11" bestFit="1" customWidth="1"/>
    <col min="6148" max="6148" width="6.44140625" style="11" customWidth="1"/>
    <col min="6149" max="6149" width="9.33203125" style="11" bestFit="1" customWidth="1"/>
    <col min="6150" max="6150" width="7.33203125" style="11" bestFit="1" customWidth="1"/>
    <col min="6151" max="6151" width="6.88671875" style="11" bestFit="1" customWidth="1"/>
    <col min="6152" max="6152" width="18.5546875" style="11" customWidth="1"/>
    <col min="6153" max="6400" width="8.88671875" style="11"/>
    <col min="6401" max="6401" width="11.109375" style="11" customWidth="1"/>
    <col min="6402" max="6402" width="28" style="11" customWidth="1"/>
    <col min="6403" max="6403" width="4.5546875" style="11" bestFit="1" customWidth="1"/>
    <col min="6404" max="6404" width="6.44140625" style="11" customWidth="1"/>
    <col min="6405" max="6405" width="9.33203125" style="11" bestFit="1" customWidth="1"/>
    <col min="6406" max="6406" width="7.33203125" style="11" bestFit="1" customWidth="1"/>
    <col min="6407" max="6407" width="6.88671875" style="11" bestFit="1" customWidth="1"/>
    <col min="6408" max="6408" width="18.5546875" style="11" customWidth="1"/>
    <col min="6409" max="6656" width="8.88671875" style="11"/>
    <col min="6657" max="6657" width="11.109375" style="11" customWidth="1"/>
    <col min="6658" max="6658" width="28" style="11" customWidth="1"/>
    <col min="6659" max="6659" width="4.5546875" style="11" bestFit="1" customWidth="1"/>
    <col min="6660" max="6660" width="6.44140625" style="11" customWidth="1"/>
    <col min="6661" max="6661" width="9.33203125" style="11" bestFit="1" customWidth="1"/>
    <col min="6662" max="6662" width="7.33203125" style="11" bestFit="1" customWidth="1"/>
    <col min="6663" max="6663" width="6.88671875" style="11" bestFit="1" customWidth="1"/>
    <col min="6664" max="6664" width="18.5546875" style="11" customWidth="1"/>
    <col min="6665" max="6912" width="8.88671875" style="11"/>
    <col min="6913" max="6913" width="11.109375" style="11" customWidth="1"/>
    <col min="6914" max="6914" width="28" style="11" customWidth="1"/>
    <col min="6915" max="6915" width="4.5546875" style="11" bestFit="1" customWidth="1"/>
    <col min="6916" max="6916" width="6.44140625" style="11" customWidth="1"/>
    <col min="6917" max="6917" width="9.33203125" style="11" bestFit="1" customWidth="1"/>
    <col min="6918" max="6918" width="7.33203125" style="11" bestFit="1" customWidth="1"/>
    <col min="6919" max="6919" width="6.88671875" style="11" bestFit="1" customWidth="1"/>
    <col min="6920" max="6920" width="18.5546875" style="11" customWidth="1"/>
    <col min="6921" max="7168" width="8.88671875" style="11"/>
    <col min="7169" max="7169" width="11.109375" style="11" customWidth="1"/>
    <col min="7170" max="7170" width="28" style="11" customWidth="1"/>
    <col min="7171" max="7171" width="4.5546875" style="11" bestFit="1" customWidth="1"/>
    <col min="7172" max="7172" width="6.44140625" style="11" customWidth="1"/>
    <col min="7173" max="7173" width="9.33203125" style="11" bestFit="1" customWidth="1"/>
    <col min="7174" max="7174" width="7.33203125" style="11" bestFit="1" customWidth="1"/>
    <col min="7175" max="7175" width="6.88671875" style="11" bestFit="1" customWidth="1"/>
    <col min="7176" max="7176" width="18.5546875" style="11" customWidth="1"/>
    <col min="7177" max="7424" width="8.88671875" style="11"/>
    <col min="7425" max="7425" width="11.109375" style="11" customWidth="1"/>
    <col min="7426" max="7426" width="28" style="11" customWidth="1"/>
    <col min="7427" max="7427" width="4.5546875" style="11" bestFit="1" customWidth="1"/>
    <col min="7428" max="7428" width="6.44140625" style="11" customWidth="1"/>
    <col min="7429" max="7429" width="9.33203125" style="11" bestFit="1" customWidth="1"/>
    <col min="7430" max="7430" width="7.33203125" style="11" bestFit="1" customWidth="1"/>
    <col min="7431" max="7431" width="6.88671875" style="11" bestFit="1" customWidth="1"/>
    <col min="7432" max="7432" width="18.5546875" style="11" customWidth="1"/>
    <col min="7433" max="7680" width="8.88671875" style="11"/>
    <col min="7681" max="7681" width="11.109375" style="11" customWidth="1"/>
    <col min="7682" max="7682" width="28" style="11" customWidth="1"/>
    <col min="7683" max="7683" width="4.5546875" style="11" bestFit="1" customWidth="1"/>
    <col min="7684" max="7684" width="6.44140625" style="11" customWidth="1"/>
    <col min="7685" max="7685" width="9.33203125" style="11" bestFit="1" customWidth="1"/>
    <col min="7686" max="7686" width="7.33203125" style="11" bestFit="1" customWidth="1"/>
    <col min="7687" max="7687" width="6.88671875" style="11" bestFit="1" customWidth="1"/>
    <col min="7688" max="7688" width="18.5546875" style="11" customWidth="1"/>
    <col min="7689" max="7936" width="8.88671875" style="11"/>
    <col min="7937" max="7937" width="11.109375" style="11" customWidth="1"/>
    <col min="7938" max="7938" width="28" style="11" customWidth="1"/>
    <col min="7939" max="7939" width="4.5546875" style="11" bestFit="1" customWidth="1"/>
    <col min="7940" max="7940" width="6.44140625" style="11" customWidth="1"/>
    <col min="7941" max="7941" width="9.33203125" style="11" bestFit="1" customWidth="1"/>
    <col min="7942" max="7942" width="7.33203125" style="11" bestFit="1" customWidth="1"/>
    <col min="7943" max="7943" width="6.88671875" style="11" bestFit="1" customWidth="1"/>
    <col min="7944" max="7944" width="18.5546875" style="11" customWidth="1"/>
    <col min="7945" max="8192" width="8.88671875" style="11"/>
    <col min="8193" max="8193" width="11.109375" style="11" customWidth="1"/>
    <col min="8194" max="8194" width="28" style="11" customWidth="1"/>
    <col min="8195" max="8195" width="4.5546875" style="11" bestFit="1" customWidth="1"/>
    <col min="8196" max="8196" width="6.44140625" style="11" customWidth="1"/>
    <col min="8197" max="8197" width="9.33203125" style="11" bestFit="1" customWidth="1"/>
    <col min="8198" max="8198" width="7.33203125" style="11" bestFit="1" customWidth="1"/>
    <col min="8199" max="8199" width="6.88671875" style="11" bestFit="1" customWidth="1"/>
    <col min="8200" max="8200" width="18.5546875" style="11" customWidth="1"/>
    <col min="8201" max="8448" width="8.88671875" style="11"/>
    <col min="8449" max="8449" width="11.109375" style="11" customWidth="1"/>
    <col min="8450" max="8450" width="28" style="11" customWidth="1"/>
    <col min="8451" max="8451" width="4.5546875" style="11" bestFit="1" customWidth="1"/>
    <col min="8452" max="8452" width="6.44140625" style="11" customWidth="1"/>
    <col min="8453" max="8453" width="9.33203125" style="11" bestFit="1" customWidth="1"/>
    <col min="8454" max="8454" width="7.33203125" style="11" bestFit="1" customWidth="1"/>
    <col min="8455" max="8455" width="6.88671875" style="11" bestFit="1" customWidth="1"/>
    <col min="8456" max="8456" width="18.5546875" style="11" customWidth="1"/>
    <col min="8457" max="8704" width="8.88671875" style="11"/>
    <col min="8705" max="8705" width="11.109375" style="11" customWidth="1"/>
    <col min="8706" max="8706" width="28" style="11" customWidth="1"/>
    <col min="8707" max="8707" width="4.5546875" style="11" bestFit="1" customWidth="1"/>
    <col min="8708" max="8708" width="6.44140625" style="11" customWidth="1"/>
    <col min="8709" max="8709" width="9.33203125" style="11" bestFit="1" customWidth="1"/>
    <col min="8710" max="8710" width="7.33203125" style="11" bestFit="1" customWidth="1"/>
    <col min="8711" max="8711" width="6.88671875" style="11" bestFit="1" customWidth="1"/>
    <col min="8712" max="8712" width="18.5546875" style="11" customWidth="1"/>
    <col min="8713" max="8960" width="8.88671875" style="11"/>
    <col min="8961" max="8961" width="11.109375" style="11" customWidth="1"/>
    <col min="8962" max="8962" width="28" style="11" customWidth="1"/>
    <col min="8963" max="8963" width="4.5546875" style="11" bestFit="1" customWidth="1"/>
    <col min="8964" max="8964" width="6.44140625" style="11" customWidth="1"/>
    <col min="8965" max="8965" width="9.33203125" style="11" bestFit="1" customWidth="1"/>
    <col min="8966" max="8966" width="7.33203125" style="11" bestFit="1" customWidth="1"/>
    <col min="8967" max="8967" width="6.88671875" style="11" bestFit="1" customWidth="1"/>
    <col min="8968" max="8968" width="18.5546875" style="11" customWidth="1"/>
    <col min="8969" max="9216" width="8.88671875" style="11"/>
    <col min="9217" max="9217" width="11.109375" style="11" customWidth="1"/>
    <col min="9218" max="9218" width="28" style="11" customWidth="1"/>
    <col min="9219" max="9219" width="4.5546875" style="11" bestFit="1" customWidth="1"/>
    <col min="9220" max="9220" width="6.44140625" style="11" customWidth="1"/>
    <col min="9221" max="9221" width="9.33203125" style="11" bestFit="1" customWidth="1"/>
    <col min="9222" max="9222" width="7.33203125" style="11" bestFit="1" customWidth="1"/>
    <col min="9223" max="9223" width="6.88671875" style="11" bestFit="1" customWidth="1"/>
    <col min="9224" max="9224" width="18.5546875" style="11" customWidth="1"/>
    <col min="9225" max="9472" width="8.88671875" style="11"/>
    <col min="9473" max="9473" width="11.109375" style="11" customWidth="1"/>
    <col min="9474" max="9474" width="28" style="11" customWidth="1"/>
    <col min="9475" max="9475" width="4.5546875" style="11" bestFit="1" customWidth="1"/>
    <col min="9476" max="9476" width="6.44140625" style="11" customWidth="1"/>
    <col min="9477" max="9477" width="9.33203125" style="11" bestFit="1" customWidth="1"/>
    <col min="9478" max="9478" width="7.33203125" style="11" bestFit="1" customWidth="1"/>
    <col min="9479" max="9479" width="6.88671875" style="11" bestFit="1" customWidth="1"/>
    <col min="9480" max="9480" width="18.5546875" style="11" customWidth="1"/>
    <col min="9481" max="9728" width="8.88671875" style="11"/>
    <col min="9729" max="9729" width="11.109375" style="11" customWidth="1"/>
    <col min="9730" max="9730" width="28" style="11" customWidth="1"/>
    <col min="9731" max="9731" width="4.5546875" style="11" bestFit="1" customWidth="1"/>
    <col min="9732" max="9732" width="6.44140625" style="11" customWidth="1"/>
    <col min="9733" max="9733" width="9.33203125" style="11" bestFit="1" customWidth="1"/>
    <col min="9734" max="9734" width="7.33203125" style="11" bestFit="1" customWidth="1"/>
    <col min="9735" max="9735" width="6.88671875" style="11" bestFit="1" customWidth="1"/>
    <col min="9736" max="9736" width="18.5546875" style="11" customWidth="1"/>
    <col min="9737" max="9984" width="8.88671875" style="11"/>
    <col min="9985" max="9985" width="11.109375" style="11" customWidth="1"/>
    <col min="9986" max="9986" width="28" style="11" customWidth="1"/>
    <col min="9987" max="9987" width="4.5546875" style="11" bestFit="1" customWidth="1"/>
    <col min="9988" max="9988" width="6.44140625" style="11" customWidth="1"/>
    <col min="9989" max="9989" width="9.33203125" style="11" bestFit="1" customWidth="1"/>
    <col min="9990" max="9990" width="7.33203125" style="11" bestFit="1" customWidth="1"/>
    <col min="9991" max="9991" width="6.88671875" style="11" bestFit="1" customWidth="1"/>
    <col min="9992" max="9992" width="18.5546875" style="11" customWidth="1"/>
    <col min="9993" max="10240" width="8.88671875" style="11"/>
    <col min="10241" max="10241" width="11.109375" style="11" customWidth="1"/>
    <col min="10242" max="10242" width="28" style="11" customWidth="1"/>
    <col min="10243" max="10243" width="4.5546875" style="11" bestFit="1" customWidth="1"/>
    <col min="10244" max="10244" width="6.44140625" style="11" customWidth="1"/>
    <col min="10245" max="10245" width="9.33203125" style="11" bestFit="1" customWidth="1"/>
    <col min="10246" max="10246" width="7.33203125" style="11" bestFit="1" customWidth="1"/>
    <col min="10247" max="10247" width="6.88671875" style="11" bestFit="1" customWidth="1"/>
    <col min="10248" max="10248" width="18.5546875" style="11" customWidth="1"/>
    <col min="10249" max="10496" width="8.88671875" style="11"/>
    <col min="10497" max="10497" width="11.109375" style="11" customWidth="1"/>
    <col min="10498" max="10498" width="28" style="11" customWidth="1"/>
    <col min="10499" max="10499" width="4.5546875" style="11" bestFit="1" customWidth="1"/>
    <col min="10500" max="10500" width="6.44140625" style="11" customWidth="1"/>
    <col min="10501" max="10501" width="9.33203125" style="11" bestFit="1" customWidth="1"/>
    <col min="10502" max="10502" width="7.33203125" style="11" bestFit="1" customWidth="1"/>
    <col min="10503" max="10503" width="6.88671875" style="11" bestFit="1" customWidth="1"/>
    <col min="10504" max="10504" width="18.5546875" style="11" customWidth="1"/>
    <col min="10505" max="10752" width="8.88671875" style="11"/>
    <col min="10753" max="10753" width="11.109375" style="11" customWidth="1"/>
    <col min="10754" max="10754" width="28" style="11" customWidth="1"/>
    <col min="10755" max="10755" width="4.5546875" style="11" bestFit="1" customWidth="1"/>
    <col min="10756" max="10756" width="6.44140625" style="11" customWidth="1"/>
    <col min="10757" max="10757" width="9.33203125" style="11" bestFit="1" customWidth="1"/>
    <col min="10758" max="10758" width="7.33203125" style="11" bestFit="1" customWidth="1"/>
    <col min="10759" max="10759" width="6.88671875" style="11" bestFit="1" customWidth="1"/>
    <col min="10760" max="10760" width="18.5546875" style="11" customWidth="1"/>
    <col min="10761" max="11008" width="8.88671875" style="11"/>
    <col min="11009" max="11009" width="11.109375" style="11" customWidth="1"/>
    <col min="11010" max="11010" width="28" style="11" customWidth="1"/>
    <col min="11011" max="11011" width="4.5546875" style="11" bestFit="1" customWidth="1"/>
    <col min="11012" max="11012" width="6.44140625" style="11" customWidth="1"/>
    <col min="11013" max="11013" width="9.33203125" style="11" bestFit="1" customWidth="1"/>
    <col min="11014" max="11014" width="7.33203125" style="11" bestFit="1" customWidth="1"/>
    <col min="11015" max="11015" width="6.88671875" style="11" bestFit="1" customWidth="1"/>
    <col min="11016" max="11016" width="18.5546875" style="11" customWidth="1"/>
    <col min="11017" max="11264" width="8.88671875" style="11"/>
    <col min="11265" max="11265" width="11.109375" style="11" customWidth="1"/>
    <col min="11266" max="11266" width="28" style="11" customWidth="1"/>
    <col min="11267" max="11267" width="4.5546875" style="11" bestFit="1" customWidth="1"/>
    <col min="11268" max="11268" width="6.44140625" style="11" customWidth="1"/>
    <col min="11269" max="11269" width="9.33203125" style="11" bestFit="1" customWidth="1"/>
    <col min="11270" max="11270" width="7.33203125" style="11" bestFit="1" customWidth="1"/>
    <col min="11271" max="11271" width="6.88671875" style="11" bestFit="1" customWidth="1"/>
    <col min="11272" max="11272" width="18.5546875" style="11" customWidth="1"/>
    <col min="11273" max="11520" width="8.88671875" style="11"/>
    <col min="11521" max="11521" width="11.109375" style="11" customWidth="1"/>
    <col min="11522" max="11522" width="28" style="11" customWidth="1"/>
    <col min="11523" max="11523" width="4.5546875" style="11" bestFit="1" customWidth="1"/>
    <col min="11524" max="11524" width="6.44140625" style="11" customWidth="1"/>
    <col min="11525" max="11525" width="9.33203125" style="11" bestFit="1" customWidth="1"/>
    <col min="11526" max="11526" width="7.33203125" style="11" bestFit="1" customWidth="1"/>
    <col min="11527" max="11527" width="6.88671875" style="11" bestFit="1" customWidth="1"/>
    <col min="11528" max="11528" width="18.5546875" style="11" customWidth="1"/>
    <col min="11529" max="11776" width="8.88671875" style="11"/>
    <col min="11777" max="11777" width="11.109375" style="11" customWidth="1"/>
    <col min="11778" max="11778" width="28" style="11" customWidth="1"/>
    <col min="11779" max="11779" width="4.5546875" style="11" bestFit="1" customWidth="1"/>
    <col min="11780" max="11780" width="6.44140625" style="11" customWidth="1"/>
    <col min="11781" max="11781" width="9.33203125" style="11" bestFit="1" customWidth="1"/>
    <col min="11782" max="11782" width="7.33203125" style="11" bestFit="1" customWidth="1"/>
    <col min="11783" max="11783" width="6.88671875" style="11" bestFit="1" customWidth="1"/>
    <col min="11784" max="11784" width="18.5546875" style="11" customWidth="1"/>
    <col min="11785" max="12032" width="8.88671875" style="11"/>
    <col min="12033" max="12033" width="11.109375" style="11" customWidth="1"/>
    <col min="12034" max="12034" width="28" style="11" customWidth="1"/>
    <col min="12035" max="12035" width="4.5546875" style="11" bestFit="1" customWidth="1"/>
    <col min="12036" max="12036" width="6.44140625" style="11" customWidth="1"/>
    <col min="12037" max="12037" width="9.33203125" style="11" bestFit="1" customWidth="1"/>
    <col min="12038" max="12038" width="7.33203125" style="11" bestFit="1" customWidth="1"/>
    <col min="12039" max="12039" width="6.88671875" style="11" bestFit="1" customWidth="1"/>
    <col min="12040" max="12040" width="18.5546875" style="11" customWidth="1"/>
    <col min="12041" max="12288" width="8.88671875" style="11"/>
    <col min="12289" max="12289" width="11.109375" style="11" customWidth="1"/>
    <col min="12290" max="12290" width="28" style="11" customWidth="1"/>
    <col min="12291" max="12291" width="4.5546875" style="11" bestFit="1" customWidth="1"/>
    <col min="12292" max="12292" width="6.44140625" style="11" customWidth="1"/>
    <col min="12293" max="12293" width="9.33203125" style="11" bestFit="1" customWidth="1"/>
    <col min="12294" max="12294" width="7.33203125" style="11" bestFit="1" customWidth="1"/>
    <col min="12295" max="12295" width="6.88671875" style="11" bestFit="1" customWidth="1"/>
    <col min="12296" max="12296" width="18.5546875" style="11" customWidth="1"/>
    <col min="12297" max="12544" width="8.88671875" style="11"/>
    <col min="12545" max="12545" width="11.109375" style="11" customWidth="1"/>
    <col min="12546" max="12546" width="28" style="11" customWidth="1"/>
    <col min="12547" max="12547" width="4.5546875" style="11" bestFit="1" customWidth="1"/>
    <col min="12548" max="12548" width="6.44140625" style="11" customWidth="1"/>
    <col min="12549" max="12549" width="9.33203125" style="11" bestFit="1" customWidth="1"/>
    <col min="12550" max="12550" width="7.33203125" style="11" bestFit="1" customWidth="1"/>
    <col min="12551" max="12551" width="6.88671875" style="11" bestFit="1" customWidth="1"/>
    <col min="12552" max="12552" width="18.5546875" style="11" customWidth="1"/>
    <col min="12553" max="12800" width="8.88671875" style="11"/>
    <col min="12801" max="12801" width="11.109375" style="11" customWidth="1"/>
    <col min="12802" max="12802" width="28" style="11" customWidth="1"/>
    <col min="12803" max="12803" width="4.5546875" style="11" bestFit="1" customWidth="1"/>
    <col min="12804" max="12804" width="6.44140625" style="11" customWidth="1"/>
    <col min="12805" max="12805" width="9.33203125" style="11" bestFit="1" customWidth="1"/>
    <col min="12806" max="12806" width="7.33203125" style="11" bestFit="1" customWidth="1"/>
    <col min="12807" max="12807" width="6.88671875" style="11" bestFit="1" customWidth="1"/>
    <col min="12808" max="12808" width="18.5546875" style="11" customWidth="1"/>
    <col min="12809" max="13056" width="8.88671875" style="11"/>
    <col min="13057" max="13057" width="11.109375" style="11" customWidth="1"/>
    <col min="13058" max="13058" width="28" style="11" customWidth="1"/>
    <col min="13059" max="13059" width="4.5546875" style="11" bestFit="1" customWidth="1"/>
    <col min="13060" max="13060" width="6.44140625" style="11" customWidth="1"/>
    <col min="13061" max="13061" width="9.33203125" style="11" bestFit="1" customWidth="1"/>
    <col min="13062" max="13062" width="7.33203125" style="11" bestFit="1" customWidth="1"/>
    <col min="13063" max="13063" width="6.88671875" style="11" bestFit="1" customWidth="1"/>
    <col min="13064" max="13064" width="18.5546875" style="11" customWidth="1"/>
    <col min="13065" max="13312" width="8.88671875" style="11"/>
    <col min="13313" max="13313" width="11.109375" style="11" customWidth="1"/>
    <col min="13314" max="13314" width="28" style="11" customWidth="1"/>
    <col min="13315" max="13315" width="4.5546875" style="11" bestFit="1" customWidth="1"/>
    <col min="13316" max="13316" width="6.44140625" style="11" customWidth="1"/>
    <col min="13317" max="13317" width="9.33203125" style="11" bestFit="1" customWidth="1"/>
    <col min="13318" max="13318" width="7.33203125" style="11" bestFit="1" customWidth="1"/>
    <col min="13319" max="13319" width="6.88671875" style="11" bestFit="1" customWidth="1"/>
    <col min="13320" max="13320" width="18.5546875" style="11" customWidth="1"/>
    <col min="13321" max="13568" width="8.88671875" style="11"/>
    <col min="13569" max="13569" width="11.109375" style="11" customWidth="1"/>
    <col min="13570" max="13570" width="28" style="11" customWidth="1"/>
    <col min="13571" max="13571" width="4.5546875" style="11" bestFit="1" customWidth="1"/>
    <col min="13572" max="13572" width="6.44140625" style="11" customWidth="1"/>
    <col min="13573" max="13573" width="9.33203125" style="11" bestFit="1" customWidth="1"/>
    <col min="13574" max="13574" width="7.33203125" style="11" bestFit="1" customWidth="1"/>
    <col min="13575" max="13575" width="6.88671875" style="11" bestFit="1" customWidth="1"/>
    <col min="13576" max="13576" width="18.5546875" style="11" customWidth="1"/>
    <col min="13577" max="13824" width="8.88671875" style="11"/>
    <col min="13825" max="13825" width="11.109375" style="11" customWidth="1"/>
    <col min="13826" max="13826" width="28" style="11" customWidth="1"/>
    <col min="13827" max="13827" width="4.5546875" style="11" bestFit="1" customWidth="1"/>
    <col min="13828" max="13828" width="6.44140625" style="11" customWidth="1"/>
    <col min="13829" max="13829" width="9.33203125" style="11" bestFit="1" customWidth="1"/>
    <col min="13830" max="13830" width="7.33203125" style="11" bestFit="1" customWidth="1"/>
    <col min="13831" max="13831" width="6.88671875" style="11" bestFit="1" customWidth="1"/>
    <col min="13832" max="13832" width="18.5546875" style="11" customWidth="1"/>
    <col min="13833" max="14080" width="8.88671875" style="11"/>
    <col min="14081" max="14081" width="11.109375" style="11" customWidth="1"/>
    <col min="14082" max="14082" width="28" style="11" customWidth="1"/>
    <col min="14083" max="14083" width="4.5546875" style="11" bestFit="1" customWidth="1"/>
    <col min="14084" max="14084" width="6.44140625" style="11" customWidth="1"/>
    <col min="14085" max="14085" width="9.33203125" style="11" bestFit="1" customWidth="1"/>
    <col min="14086" max="14086" width="7.33203125" style="11" bestFit="1" customWidth="1"/>
    <col min="14087" max="14087" width="6.88671875" style="11" bestFit="1" customWidth="1"/>
    <col min="14088" max="14088" width="18.5546875" style="11" customWidth="1"/>
    <col min="14089" max="14336" width="8.88671875" style="11"/>
    <col min="14337" max="14337" width="11.109375" style="11" customWidth="1"/>
    <col min="14338" max="14338" width="28" style="11" customWidth="1"/>
    <col min="14339" max="14339" width="4.5546875" style="11" bestFit="1" customWidth="1"/>
    <col min="14340" max="14340" width="6.44140625" style="11" customWidth="1"/>
    <col min="14341" max="14341" width="9.33203125" style="11" bestFit="1" customWidth="1"/>
    <col min="14342" max="14342" width="7.33203125" style="11" bestFit="1" customWidth="1"/>
    <col min="14343" max="14343" width="6.88671875" style="11" bestFit="1" customWidth="1"/>
    <col min="14344" max="14344" width="18.5546875" style="11" customWidth="1"/>
    <col min="14345" max="14592" width="8.88671875" style="11"/>
    <col min="14593" max="14593" width="11.109375" style="11" customWidth="1"/>
    <col min="14594" max="14594" width="28" style="11" customWidth="1"/>
    <col min="14595" max="14595" width="4.5546875" style="11" bestFit="1" customWidth="1"/>
    <col min="14596" max="14596" width="6.44140625" style="11" customWidth="1"/>
    <col min="14597" max="14597" width="9.33203125" style="11" bestFit="1" customWidth="1"/>
    <col min="14598" max="14598" width="7.33203125" style="11" bestFit="1" customWidth="1"/>
    <col min="14599" max="14599" width="6.88671875" style="11" bestFit="1" customWidth="1"/>
    <col min="14600" max="14600" width="18.5546875" style="11" customWidth="1"/>
    <col min="14601" max="14848" width="8.88671875" style="11"/>
    <col min="14849" max="14849" width="11.109375" style="11" customWidth="1"/>
    <col min="14850" max="14850" width="28" style="11" customWidth="1"/>
    <col min="14851" max="14851" width="4.5546875" style="11" bestFit="1" customWidth="1"/>
    <col min="14852" max="14852" width="6.44140625" style="11" customWidth="1"/>
    <col min="14853" max="14853" width="9.33203125" style="11" bestFit="1" customWidth="1"/>
    <col min="14854" max="14854" width="7.33203125" style="11" bestFit="1" customWidth="1"/>
    <col min="14855" max="14855" width="6.88671875" style="11" bestFit="1" customWidth="1"/>
    <col min="14856" max="14856" width="18.5546875" style="11" customWidth="1"/>
    <col min="14857" max="15104" width="8.88671875" style="11"/>
    <col min="15105" max="15105" width="11.109375" style="11" customWidth="1"/>
    <col min="15106" max="15106" width="28" style="11" customWidth="1"/>
    <col min="15107" max="15107" width="4.5546875" style="11" bestFit="1" customWidth="1"/>
    <col min="15108" max="15108" width="6.44140625" style="11" customWidth="1"/>
    <col min="15109" max="15109" width="9.33203125" style="11" bestFit="1" customWidth="1"/>
    <col min="15110" max="15110" width="7.33203125" style="11" bestFit="1" customWidth="1"/>
    <col min="15111" max="15111" width="6.88671875" style="11" bestFit="1" customWidth="1"/>
    <col min="15112" max="15112" width="18.5546875" style="11" customWidth="1"/>
    <col min="15113" max="15360" width="8.88671875" style="11"/>
    <col min="15361" max="15361" width="11.109375" style="11" customWidth="1"/>
    <col min="15362" max="15362" width="28" style="11" customWidth="1"/>
    <col min="15363" max="15363" width="4.5546875" style="11" bestFit="1" customWidth="1"/>
    <col min="15364" max="15364" width="6.44140625" style="11" customWidth="1"/>
    <col min="15365" max="15365" width="9.33203125" style="11" bestFit="1" customWidth="1"/>
    <col min="15366" max="15366" width="7.33203125" style="11" bestFit="1" customWidth="1"/>
    <col min="15367" max="15367" width="6.88671875" style="11" bestFit="1" customWidth="1"/>
    <col min="15368" max="15368" width="18.5546875" style="11" customWidth="1"/>
    <col min="15369" max="15616" width="8.88671875" style="11"/>
    <col min="15617" max="15617" width="11.109375" style="11" customWidth="1"/>
    <col min="15618" max="15618" width="28" style="11" customWidth="1"/>
    <col min="15619" max="15619" width="4.5546875" style="11" bestFit="1" customWidth="1"/>
    <col min="15620" max="15620" width="6.44140625" style="11" customWidth="1"/>
    <col min="15621" max="15621" width="9.33203125" style="11" bestFit="1" customWidth="1"/>
    <col min="15622" max="15622" width="7.33203125" style="11" bestFit="1" customWidth="1"/>
    <col min="15623" max="15623" width="6.88671875" style="11" bestFit="1" customWidth="1"/>
    <col min="15624" max="15624" width="18.5546875" style="11" customWidth="1"/>
    <col min="15625" max="15872" width="8.88671875" style="11"/>
    <col min="15873" max="15873" width="11.109375" style="11" customWidth="1"/>
    <col min="15874" max="15874" width="28" style="11" customWidth="1"/>
    <col min="15875" max="15875" width="4.5546875" style="11" bestFit="1" customWidth="1"/>
    <col min="15876" max="15876" width="6.44140625" style="11" customWidth="1"/>
    <col min="15877" max="15877" width="9.33203125" style="11" bestFit="1" customWidth="1"/>
    <col min="15878" max="15878" width="7.33203125" style="11" bestFit="1" customWidth="1"/>
    <col min="15879" max="15879" width="6.88671875" style="11" bestFit="1" customWidth="1"/>
    <col min="15880" max="15880" width="18.5546875" style="11" customWidth="1"/>
    <col min="15881" max="16128" width="8.88671875" style="11"/>
    <col min="16129" max="16129" width="11.109375" style="11" customWidth="1"/>
    <col min="16130" max="16130" width="28" style="11" customWidth="1"/>
    <col min="16131" max="16131" width="4.5546875" style="11" bestFit="1" customWidth="1"/>
    <col min="16132" max="16132" width="6.44140625" style="11" customWidth="1"/>
    <col min="16133" max="16133" width="9.33203125" style="11" bestFit="1" customWidth="1"/>
    <col min="16134" max="16134" width="7.33203125" style="11" bestFit="1" customWidth="1"/>
    <col min="16135" max="16135" width="6.88671875" style="11" bestFit="1" customWidth="1"/>
    <col min="16136" max="16136" width="18.5546875" style="11" customWidth="1"/>
    <col min="16137" max="16384" width="8.88671875" style="11"/>
  </cols>
  <sheetData>
    <row r="1" spans="1:8" ht="18.600000000000001" customHeight="1" x14ac:dyDescent="0.25">
      <c r="A1" s="233" t="str">
        <f>'BOQ Plum Ghalegay'!A1:I1</f>
        <v>EFAP-KPID- CW-14: Repair and Rehabilitation of and Flood Protection Structures, Swat. Swat Irrigation Division-I</v>
      </c>
      <c r="B1" s="233"/>
      <c r="C1" s="233"/>
      <c r="D1" s="233"/>
      <c r="E1" s="233"/>
      <c r="F1" s="233"/>
      <c r="G1" s="233"/>
      <c r="H1" s="233"/>
    </row>
    <row r="2" spans="1:8" ht="22.5" customHeight="1" x14ac:dyDescent="0.25">
      <c r="A2" s="234" t="str">
        <f>'BOQ Plum Ghalegay'!A2:I2</f>
        <v>1. Rehabilitation  of flood protection works along  Locals Khwars at  Villages Galegay,Kot,Brikot and adjoining area District Swat.</v>
      </c>
      <c r="B2" s="234"/>
      <c r="C2" s="234"/>
      <c r="D2" s="234"/>
      <c r="E2" s="234"/>
      <c r="F2" s="234"/>
      <c r="G2" s="234"/>
      <c r="H2" s="234"/>
    </row>
    <row r="3" spans="1:8" ht="18" customHeight="1" x14ac:dyDescent="0.25">
      <c r="A3" s="235" t="str">
        <f>'BOQ Plum Ghalegay'!A3:I3</f>
        <v>Bill of Quatities for Proposed Flood Protection Structure at Ghalegay District Swat</v>
      </c>
      <c r="B3" s="235"/>
      <c r="C3" s="235"/>
      <c r="D3" s="235"/>
      <c r="E3" s="235"/>
      <c r="F3" s="235"/>
      <c r="G3" s="235"/>
      <c r="H3" s="235"/>
    </row>
    <row r="4" spans="1:8" x14ac:dyDescent="0.25">
      <c r="A4" s="236" t="s">
        <v>34</v>
      </c>
      <c r="B4" s="237" t="s">
        <v>0</v>
      </c>
      <c r="C4" s="237" t="s">
        <v>7</v>
      </c>
      <c r="D4" s="237" t="s">
        <v>35</v>
      </c>
      <c r="E4" s="237" t="s">
        <v>36</v>
      </c>
      <c r="F4" s="237"/>
      <c r="G4" s="237"/>
      <c r="H4" s="237" t="s">
        <v>9</v>
      </c>
    </row>
    <row r="5" spans="1:8" ht="15" customHeight="1" x14ac:dyDescent="0.25">
      <c r="A5" s="236"/>
      <c r="B5" s="237"/>
      <c r="C5" s="237"/>
      <c r="D5" s="237"/>
      <c r="E5" s="12" t="s">
        <v>37</v>
      </c>
      <c r="F5" s="12" t="s">
        <v>38</v>
      </c>
      <c r="G5" s="12" t="s">
        <v>39</v>
      </c>
      <c r="H5" s="237"/>
    </row>
    <row r="6" spans="1:8" ht="31.95" customHeight="1" x14ac:dyDescent="0.25">
      <c r="A6" s="12" t="s">
        <v>12</v>
      </c>
      <c r="B6" s="218" t="s">
        <v>13</v>
      </c>
      <c r="C6" s="218"/>
      <c r="D6" s="218"/>
      <c r="E6" s="218"/>
      <c r="F6" s="218"/>
      <c r="G6" s="218"/>
      <c r="H6" s="218"/>
    </row>
    <row r="7" spans="1:8" x14ac:dyDescent="0.25">
      <c r="A7" s="13"/>
      <c r="B7" s="13" t="s">
        <v>40</v>
      </c>
      <c r="C7" s="9" t="s">
        <v>14</v>
      </c>
      <c r="D7" s="9">
        <v>1</v>
      </c>
      <c r="E7" s="14">
        <v>0</v>
      </c>
      <c r="F7" s="15">
        <f>'[18]Table Bahrin'!$E$23</f>
        <v>1.5</v>
      </c>
      <c r="G7" s="15">
        <f>'[18]Table Bahrin'!$G$23</f>
        <v>1.8</v>
      </c>
      <c r="H7" s="16">
        <f>G7*F7*E7*D7</f>
        <v>0</v>
      </c>
    </row>
    <row r="8" spans="1:8" x14ac:dyDescent="0.25">
      <c r="A8" s="13"/>
      <c r="B8" s="13" t="s">
        <v>41</v>
      </c>
      <c r="C8" s="9" t="s">
        <v>14</v>
      </c>
      <c r="D8" s="9">
        <v>1</v>
      </c>
      <c r="E8" s="10">
        <f>E7</f>
        <v>0</v>
      </c>
      <c r="F8" s="15">
        <f>'[18]Table Bahrin'!$F$23</f>
        <v>10</v>
      </c>
      <c r="G8" s="17">
        <f>G7</f>
        <v>1.8</v>
      </c>
      <c r="H8" s="16">
        <f>G8*F8*E8*D8</f>
        <v>0</v>
      </c>
    </row>
    <row r="9" spans="1:8" x14ac:dyDescent="0.25">
      <c r="A9" s="13"/>
      <c r="B9" s="13" t="s">
        <v>42</v>
      </c>
      <c r="C9" s="9" t="s">
        <v>14</v>
      </c>
      <c r="D9" s="9">
        <v>3</v>
      </c>
      <c r="E9" s="18">
        <v>0</v>
      </c>
      <c r="F9" s="18">
        <v>15</v>
      </c>
      <c r="G9" s="18">
        <v>2</v>
      </c>
      <c r="H9" s="16">
        <f>G9*F9*E9*D9</f>
        <v>0</v>
      </c>
    </row>
    <row r="10" spans="1:8" x14ac:dyDescent="0.25">
      <c r="A10" s="13"/>
      <c r="B10" s="226" t="s">
        <v>43</v>
      </c>
      <c r="C10" s="226"/>
      <c r="D10" s="226"/>
      <c r="E10" s="226"/>
      <c r="F10" s="226"/>
      <c r="G10" s="226"/>
      <c r="H10" s="19">
        <f>SUM(H7:H9)</f>
        <v>0</v>
      </c>
    </row>
    <row r="11" spans="1:8" ht="24.6" customHeight="1" x14ac:dyDescent="0.25">
      <c r="A11" s="12" t="s">
        <v>16</v>
      </c>
      <c r="B11" s="218" t="s">
        <v>17</v>
      </c>
      <c r="C11" s="218"/>
      <c r="D11" s="218"/>
      <c r="E11" s="218"/>
      <c r="F11" s="218"/>
      <c r="G11" s="218"/>
      <c r="H11" s="218"/>
    </row>
    <row r="12" spans="1:8" x14ac:dyDescent="0.25">
      <c r="A12" s="13"/>
      <c r="B12" s="13" t="s">
        <v>41</v>
      </c>
      <c r="C12" s="9" t="s">
        <v>14</v>
      </c>
      <c r="D12" s="9">
        <v>1</v>
      </c>
      <c r="E12" s="9">
        <f>E7</f>
        <v>0</v>
      </c>
      <c r="F12" s="17">
        <f>F8</f>
        <v>10</v>
      </c>
      <c r="G12" s="17">
        <f>G7</f>
        <v>1.8</v>
      </c>
      <c r="H12" s="16">
        <f>G12*F12*E12*D12</f>
        <v>0</v>
      </c>
    </row>
    <row r="13" spans="1:8" x14ac:dyDescent="0.25">
      <c r="A13" s="13"/>
      <c r="B13" s="226" t="s">
        <v>43</v>
      </c>
      <c r="C13" s="226"/>
      <c r="D13" s="226"/>
      <c r="E13" s="226"/>
      <c r="F13" s="226"/>
      <c r="G13" s="226"/>
      <c r="H13" s="19">
        <f>SUM(H12)</f>
        <v>0</v>
      </c>
    </row>
    <row r="14" spans="1:8" ht="18" customHeight="1" x14ac:dyDescent="0.25">
      <c r="A14" s="12" t="s">
        <v>18</v>
      </c>
      <c r="B14" s="230" t="s">
        <v>19</v>
      </c>
      <c r="C14" s="231"/>
      <c r="D14" s="231"/>
      <c r="E14" s="231"/>
      <c r="F14" s="231"/>
      <c r="G14" s="231"/>
      <c r="H14" s="232"/>
    </row>
    <row r="15" spans="1:8" ht="13.2" customHeight="1" x14ac:dyDescent="0.25">
      <c r="A15" s="12"/>
      <c r="B15" s="8" t="s">
        <v>44</v>
      </c>
      <c r="C15" s="20" t="s">
        <v>20</v>
      </c>
      <c r="D15" s="20">
        <v>2</v>
      </c>
      <c r="E15" s="20">
        <f>E7</f>
        <v>0</v>
      </c>
      <c r="F15" s="21">
        <f>F8</f>
        <v>10</v>
      </c>
      <c r="G15" s="20"/>
      <c r="H15" s="22">
        <f>F15*E15*D15</f>
        <v>0</v>
      </c>
    </row>
    <row r="16" spans="1:8" ht="13.2" customHeight="1" x14ac:dyDescent="0.25">
      <c r="A16" s="12"/>
      <c r="B16" s="8" t="s">
        <v>45</v>
      </c>
      <c r="C16" s="20"/>
      <c r="D16" s="20">
        <f>9/3*2</f>
        <v>6</v>
      </c>
      <c r="E16" s="20">
        <f>E7</f>
        <v>0</v>
      </c>
      <c r="F16" s="21">
        <f>G7</f>
        <v>1.8</v>
      </c>
      <c r="G16" s="20"/>
      <c r="H16" s="22">
        <f>F16*E16*D16</f>
        <v>0</v>
      </c>
    </row>
    <row r="17" spans="1:8" ht="13.2" customHeight="1" x14ac:dyDescent="0.25">
      <c r="A17" s="12"/>
      <c r="B17" s="8" t="s">
        <v>46</v>
      </c>
      <c r="C17" s="20"/>
      <c r="D17" s="22">
        <f>(E16/3)*2</f>
        <v>0</v>
      </c>
      <c r="E17" s="21">
        <f>F8</f>
        <v>10</v>
      </c>
      <c r="F17" s="21">
        <f>G7</f>
        <v>1.8</v>
      </c>
      <c r="G17" s="20"/>
      <c r="H17" s="22">
        <f>F17*E17*D17</f>
        <v>0</v>
      </c>
    </row>
    <row r="18" spans="1:8" x14ac:dyDescent="0.25">
      <c r="A18" s="13"/>
      <c r="B18" s="226" t="s">
        <v>43</v>
      </c>
      <c r="C18" s="226"/>
      <c r="D18" s="226"/>
      <c r="E18" s="226"/>
      <c r="F18" s="226"/>
      <c r="G18" s="226"/>
      <c r="H18" s="19">
        <f>SUM(H15:H17)</f>
        <v>0</v>
      </c>
    </row>
    <row r="19" spans="1:8" x14ac:dyDescent="0.25">
      <c r="A19" s="12" t="s">
        <v>21</v>
      </c>
      <c r="B19" s="30" t="s">
        <v>22</v>
      </c>
      <c r="C19" s="31"/>
      <c r="D19" s="31"/>
      <c r="E19" s="31"/>
      <c r="F19" s="31"/>
      <c r="G19" s="31"/>
      <c r="H19" s="32"/>
    </row>
    <row r="20" spans="1:8" x14ac:dyDescent="0.25">
      <c r="A20" s="13"/>
      <c r="B20" s="23" t="s">
        <v>47</v>
      </c>
      <c r="C20" s="13" t="s">
        <v>14</v>
      </c>
      <c r="D20" s="9">
        <v>1</v>
      </c>
      <c r="E20" s="9">
        <f>E7</f>
        <v>0</v>
      </c>
      <c r="F20" s="24">
        <f>F7</f>
        <v>1.5</v>
      </c>
      <c r="G20" s="25">
        <v>0.3</v>
      </c>
      <c r="H20" s="16">
        <f>G20*F20*E20*D20</f>
        <v>0</v>
      </c>
    </row>
    <row r="21" spans="1:8" x14ac:dyDescent="0.25">
      <c r="A21" s="13"/>
      <c r="B21" s="226" t="s">
        <v>43</v>
      </c>
      <c r="C21" s="226"/>
      <c r="D21" s="226"/>
      <c r="E21" s="226"/>
      <c r="F21" s="226"/>
      <c r="G21" s="226"/>
      <c r="H21" s="19">
        <f>SUM(H20)</f>
        <v>0</v>
      </c>
    </row>
    <row r="22" spans="1:8" ht="16.95" customHeight="1" x14ac:dyDescent="0.25">
      <c r="A22" s="12" t="s">
        <v>23</v>
      </c>
      <c r="B22" s="230" t="s">
        <v>48</v>
      </c>
      <c r="C22" s="231"/>
      <c r="D22" s="231"/>
      <c r="E22" s="231"/>
      <c r="F22" s="231"/>
      <c r="G22" s="231"/>
      <c r="H22" s="232"/>
    </row>
    <row r="23" spans="1:8" ht="16.95" customHeight="1" x14ac:dyDescent="0.25">
      <c r="A23" s="12"/>
      <c r="B23" s="26" t="s">
        <v>49</v>
      </c>
      <c r="C23" s="9" t="s">
        <v>14</v>
      </c>
      <c r="D23" s="27">
        <v>1</v>
      </c>
      <c r="E23" s="27">
        <f>E7</f>
        <v>0</v>
      </c>
      <c r="F23" s="28">
        <f>F7/2</f>
        <v>0.8</v>
      </c>
      <c r="G23" s="28">
        <f>'[18]Table Bahrin'!$D$23</f>
        <v>2.5</v>
      </c>
      <c r="H23" s="16">
        <f>G23*F23*E23*D23</f>
        <v>0</v>
      </c>
    </row>
    <row r="24" spans="1:8" x14ac:dyDescent="0.25">
      <c r="A24" s="13"/>
      <c r="B24" s="226" t="s">
        <v>43</v>
      </c>
      <c r="C24" s="226"/>
      <c r="D24" s="226"/>
      <c r="E24" s="226"/>
      <c r="F24" s="226"/>
      <c r="G24" s="226"/>
      <c r="H24" s="19">
        <f>SUM(H23:H23)</f>
        <v>0</v>
      </c>
    </row>
    <row r="25" spans="1:8" x14ac:dyDescent="0.25">
      <c r="A25" s="29" t="s">
        <v>25</v>
      </c>
      <c r="B25" s="227" t="s">
        <v>26</v>
      </c>
      <c r="C25" s="228"/>
      <c r="D25" s="228"/>
      <c r="E25" s="228"/>
      <c r="F25" s="228"/>
      <c r="G25" s="228"/>
      <c r="H25" s="229"/>
    </row>
    <row r="26" spans="1:8" x14ac:dyDescent="0.25">
      <c r="A26" s="13"/>
      <c r="B26" s="23" t="s">
        <v>50</v>
      </c>
      <c r="C26" s="13" t="s">
        <v>14</v>
      </c>
      <c r="D26" s="9">
        <v>2</v>
      </c>
      <c r="E26" s="9">
        <f>E7</f>
        <v>0</v>
      </c>
      <c r="F26" s="13"/>
      <c r="G26" s="13">
        <f>G23</f>
        <v>2.5</v>
      </c>
      <c r="H26" s="16">
        <f>G26*E26*D26</f>
        <v>0</v>
      </c>
    </row>
    <row r="27" spans="1:8" x14ac:dyDescent="0.25">
      <c r="A27" s="13"/>
      <c r="B27" s="226" t="s">
        <v>43</v>
      </c>
      <c r="C27" s="226"/>
      <c r="D27" s="226"/>
      <c r="E27" s="226"/>
      <c r="F27" s="226"/>
      <c r="G27" s="226"/>
      <c r="H27" s="19">
        <f>SUM(H26)</f>
        <v>0</v>
      </c>
    </row>
    <row r="28" spans="1:8" s="34" customFormat="1" ht="12.75" customHeight="1" x14ac:dyDescent="0.25">
      <c r="A28" s="33" t="s">
        <v>27</v>
      </c>
      <c r="B28" s="227" t="s">
        <v>51</v>
      </c>
      <c r="C28" s="228"/>
      <c r="D28" s="228"/>
      <c r="E28" s="228"/>
      <c r="F28" s="228"/>
      <c r="G28" s="228"/>
      <c r="H28" s="229"/>
    </row>
    <row r="29" spans="1:8" x14ac:dyDescent="0.25">
      <c r="A29" s="13"/>
      <c r="B29" s="35" t="s">
        <v>52</v>
      </c>
      <c r="C29" s="36" t="s">
        <v>29</v>
      </c>
      <c r="D29" s="36">
        <f>(E26/1.5)*3</f>
        <v>0</v>
      </c>
      <c r="E29" s="37">
        <v>1.8</v>
      </c>
      <c r="F29" s="36"/>
      <c r="G29" s="36"/>
      <c r="H29" s="38">
        <f>E29*D29</f>
        <v>0</v>
      </c>
    </row>
    <row r="30" spans="1:8" x14ac:dyDescent="0.25">
      <c r="A30" s="13"/>
      <c r="B30" s="226" t="s">
        <v>43</v>
      </c>
      <c r="C30" s="226"/>
      <c r="D30" s="226"/>
      <c r="E30" s="226"/>
      <c r="F30" s="226"/>
      <c r="G30" s="226"/>
      <c r="H30" s="19">
        <f>SUM(H29)</f>
        <v>0</v>
      </c>
    </row>
    <row r="31" spans="1:8" ht="15.6" customHeight="1" x14ac:dyDescent="0.25">
      <c r="A31" s="29" t="s">
        <v>30</v>
      </c>
      <c r="B31" s="227" t="s">
        <v>31</v>
      </c>
      <c r="C31" s="228"/>
      <c r="D31" s="228"/>
      <c r="E31" s="228"/>
      <c r="F31" s="228"/>
      <c r="G31" s="228"/>
      <c r="H31" s="229"/>
    </row>
    <row r="32" spans="1:8" x14ac:dyDescent="0.25">
      <c r="A32" s="13"/>
      <c r="B32" s="23" t="s">
        <v>53</v>
      </c>
      <c r="C32" s="13" t="s">
        <v>14</v>
      </c>
      <c r="D32" s="9"/>
      <c r="E32" s="9">
        <f>E7</f>
        <v>0</v>
      </c>
      <c r="F32" s="13"/>
      <c r="G32" s="13"/>
      <c r="H32" s="16">
        <f>H10*0.6</f>
        <v>0</v>
      </c>
    </row>
    <row r="33" spans="1:9" x14ac:dyDescent="0.25">
      <c r="A33" s="13"/>
      <c r="B33" s="226" t="s">
        <v>43</v>
      </c>
      <c r="C33" s="226"/>
      <c r="D33" s="226"/>
      <c r="E33" s="226"/>
      <c r="F33" s="226"/>
      <c r="G33" s="226"/>
      <c r="H33" s="19">
        <f>SUM(H32)</f>
        <v>0</v>
      </c>
    </row>
    <row r="34" spans="1:9" ht="31.95" customHeight="1" x14ac:dyDescent="0.25">
      <c r="A34" s="12" t="s">
        <v>32</v>
      </c>
      <c r="B34" s="218" t="s">
        <v>33</v>
      </c>
      <c r="C34" s="218"/>
      <c r="D34" s="218"/>
      <c r="E34" s="218"/>
      <c r="F34" s="218"/>
      <c r="G34" s="218"/>
      <c r="H34" s="218"/>
    </row>
    <row r="35" spans="1:9" x14ac:dyDescent="0.25">
      <c r="A35" s="13"/>
      <c r="B35" s="13" t="s">
        <v>54</v>
      </c>
      <c r="C35" s="13" t="s">
        <v>14</v>
      </c>
      <c r="D35" s="13">
        <v>1</v>
      </c>
      <c r="E35" s="9">
        <f>E7</f>
        <v>0</v>
      </c>
      <c r="F35" s="39">
        <f>G23</f>
        <v>2.5</v>
      </c>
      <c r="G35" s="40">
        <v>3</v>
      </c>
      <c r="H35" s="16">
        <f>G35*F35*E35*D35</f>
        <v>0</v>
      </c>
      <c r="I35" s="11">
        <f>F35*G35</f>
        <v>7.5</v>
      </c>
    </row>
    <row r="36" spans="1:9" x14ac:dyDescent="0.25">
      <c r="A36" s="13"/>
      <c r="B36" s="226" t="s">
        <v>43</v>
      </c>
      <c r="C36" s="226"/>
      <c r="D36" s="226"/>
      <c r="E36" s="226"/>
      <c r="F36" s="226"/>
      <c r="G36" s="226"/>
      <c r="H36" s="19">
        <f>SUM(H35)</f>
        <v>0</v>
      </c>
      <c r="I36" s="11">
        <v>0</v>
      </c>
    </row>
  </sheetData>
  <mergeCells count="26">
    <mergeCell ref="A1:H1"/>
    <mergeCell ref="A2:H2"/>
    <mergeCell ref="A3:H3"/>
    <mergeCell ref="A4:A5"/>
    <mergeCell ref="B4:B5"/>
    <mergeCell ref="C4:C5"/>
    <mergeCell ref="D4:D5"/>
    <mergeCell ref="E4:G4"/>
    <mergeCell ref="H4:H5"/>
    <mergeCell ref="B28:H28"/>
    <mergeCell ref="B6:H6"/>
    <mergeCell ref="B10:G10"/>
    <mergeCell ref="B11:H11"/>
    <mergeCell ref="B13:G13"/>
    <mergeCell ref="B14:H14"/>
    <mergeCell ref="B18:G18"/>
    <mergeCell ref="B21:G21"/>
    <mergeCell ref="B22:H22"/>
    <mergeCell ref="B24:G24"/>
    <mergeCell ref="B25:H25"/>
    <mergeCell ref="B27:G27"/>
    <mergeCell ref="B30:G30"/>
    <mergeCell ref="B31:H31"/>
    <mergeCell ref="B33:G33"/>
    <mergeCell ref="B34:H34"/>
    <mergeCell ref="B36:G36"/>
  </mergeCells>
  <printOptions horizontalCentered="1"/>
  <pageMargins left="0.59055118110236227" right="0.59055118110236227" top="0.59055118110236227" bottom="0.59055118110236227" header="0.11811023622047245" footer="0.11811023622047245"/>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54">
    <tabColor theme="3" tint="0.59999389629810485"/>
  </sheetPr>
  <dimension ref="A1:L14"/>
  <sheetViews>
    <sheetView view="pageBreakPreview" topLeftCell="A13" zoomScaleNormal="100" zoomScaleSheetLayoutView="100" workbookViewId="0">
      <selection activeCell="A16" sqref="A16"/>
    </sheetView>
  </sheetViews>
  <sheetFormatPr defaultColWidth="8.88671875" defaultRowHeight="13.8" x14ac:dyDescent="0.25"/>
  <cols>
    <col min="1" max="1" width="10.33203125" style="150" bestFit="1" customWidth="1"/>
    <col min="2" max="2" width="10.33203125" style="150" customWidth="1"/>
    <col min="3" max="3" width="38" style="150" customWidth="1"/>
    <col min="4" max="4" width="6.6640625" style="150" customWidth="1"/>
    <col min="5" max="5" width="12.88671875" style="150" hidden="1" customWidth="1"/>
    <col min="6" max="6" width="10.44140625" style="150" bestFit="1" customWidth="1"/>
    <col min="7" max="7" width="12.5546875" style="150" customWidth="1"/>
    <col min="8" max="8" width="27" style="150" customWidth="1"/>
    <col min="9" max="9" width="22.33203125" style="150" customWidth="1"/>
    <col min="10" max="10" width="8.88671875" style="113"/>
    <col min="11" max="11" width="11.44140625" style="113" bestFit="1" customWidth="1"/>
    <col min="12" max="259" width="8.88671875" style="113"/>
    <col min="260" max="260" width="10.33203125" style="113" bestFit="1" customWidth="1"/>
    <col min="261" max="261" width="38" style="113" customWidth="1"/>
    <col min="262" max="262" width="6.6640625" style="113" customWidth="1"/>
    <col min="263" max="263" width="12.88671875" style="113" customWidth="1"/>
    <col min="264" max="264" width="10.44140625" style="113" bestFit="1" customWidth="1"/>
    <col min="265" max="265" width="15.33203125" style="113" bestFit="1" customWidth="1"/>
    <col min="266" max="266" width="8.88671875" style="113"/>
    <col min="267" max="267" width="11.44140625" style="113" bestFit="1" customWidth="1"/>
    <col min="268" max="515" width="8.88671875" style="113"/>
    <col min="516" max="516" width="10.33203125" style="113" bestFit="1" customWidth="1"/>
    <col min="517" max="517" width="38" style="113" customWidth="1"/>
    <col min="518" max="518" width="6.6640625" style="113" customWidth="1"/>
    <col min="519" max="519" width="12.88671875" style="113" customWidth="1"/>
    <col min="520" max="520" width="10.44140625" style="113" bestFit="1" customWidth="1"/>
    <col min="521" max="521" width="15.33203125" style="113" bestFit="1" customWidth="1"/>
    <col min="522" max="522" width="8.88671875" style="113"/>
    <col min="523" max="523" width="11.44140625" style="113" bestFit="1" customWidth="1"/>
    <col min="524" max="771" width="8.88671875" style="113"/>
    <col min="772" max="772" width="10.33203125" style="113" bestFit="1" customWidth="1"/>
    <col min="773" max="773" width="38" style="113" customWidth="1"/>
    <col min="774" max="774" width="6.6640625" style="113" customWidth="1"/>
    <col min="775" max="775" width="12.88671875" style="113" customWidth="1"/>
    <col min="776" max="776" width="10.44140625" style="113" bestFit="1" customWidth="1"/>
    <col min="777" max="777" width="15.33203125" style="113" bestFit="1" customWidth="1"/>
    <col min="778" max="778" width="8.88671875" style="113"/>
    <col min="779" max="779" width="11.44140625" style="113" bestFit="1" customWidth="1"/>
    <col min="780" max="1027" width="8.88671875" style="113"/>
    <col min="1028" max="1028" width="10.33203125" style="113" bestFit="1" customWidth="1"/>
    <col min="1029" max="1029" width="38" style="113" customWidth="1"/>
    <col min="1030" max="1030" width="6.6640625" style="113" customWidth="1"/>
    <col min="1031" max="1031" width="12.88671875" style="113" customWidth="1"/>
    <col min="1032" max="1032" width="10.44140625" style="113" bestFit="1" customWidth="1"/>
    <col min="1033" max="1033" width="15.33203125" style="113" bestFit="1" customWidth="1"/>
    <col min="1034" max="1034" width="8.88671875" style="113"/>
    <col min="1035" max="1035" width="11.44140625" style="113" bestFit="1" customWidth="1"/>
    <col min="1036" max="1283" width="8.88671875" style="113"/>
    <col min="1284" max="1284" width="10.33203125" style="113" bestFit="1" customWidth="1"/>
    <col min="1285" max="1285" width="38" style="113" customWidth="1"/>
    <col min="1286" max="1286" width="6.6640625" style="113" customWidth="1"/>
    <col min="1287" max="1287" width="12.88671875" style="113" customWidth="1"/>
    <col min="1288" max="1288" width="10.44140625" style="113" bestFit="1" customWidth="1"/>
    <col min="1289" max="1289" width="15.33203125" style="113" bestFit="1" customWidth="1"/>
    <col min="1290" max="1290" width="8.88671875" style="113"/>
    <col min="1291" max="1291" width="11.44140625" style="113" bestFit="1" customWidth="1"/>
    <col min="1292" max="1539" width="8.88671875" style="113"/>
    <col min="1540" max="1540" width="10.33203125" style="113" bestFit="1" customWidth="1"/>
    <col min="1541" max="1541" width="38" style="113" customWidth="1"/>
    <col min="1542" max="1542" width="6.6640625" style="113" customWidth="1"/>
    <col min="1543" max="1543" width="12.88671875" style="113" customWidth="1"/>
    <col min="1544" max="1544" width="10.44140625" style="113" bestFit="1" customWidth="1"/>
    <col min="1545" max="1545" width="15.33203125" style="113" bestFit="1" customWidth="1"/>
    <col min="1546" max="1546" width="8.88671875" style="113"/>
    <col min="1547" max="1547" width="11.44140625" style="113" bestFit="1" customWidth="1"/>
    <col min="1548" max="1795" width="8.88671875" style="113"/>
    <col min="1796" max="1796" width="10.33203125" style="113" bestFit="1" customWidth="1"/>
    <col min="1797" max="1797" width="38" style="113" customWidth="1"/>
    <col min="1798" max="1798" width="6.6640625" style="113" customWidth="1"/>
    <col min="1799" max="1799" width="12.88671875" style="113" customWidth="1"/>
    <col min="1800" max="1800" width="10.44140625" style="113" bestFit="1" customWidth="1"/>
    <col min="1801" max="1801" width="15.33203125" style="113" bestFit="1" customWidth="1"/>
    <col min="1802" max="1802" width="8.88671875" style="113"/>
    <col min="1803" max="1803" width="11.44140625" style="113" bestFit="1" customWidth="1"/>
    <col min="1804" max="2051" width="8.88671875" style="113"/>
    <col min="2052" max="2052" width="10.33203125" style="113" bestFit="1" customWidth="1"/>
    <col min="2053" max="2053" width="38" style="113" customWidth="1"/>
    <col min="2054" max="2054" width="6.6640625" style="113" customWidth="1"/>
    <col min="2055" max="2055" width="12.88671875" style="113" customWidth="1"/>
    <col min="2056" max="2056" width="10.44140625" style="113" bestFit="1" customWidth="1"/>
    <col min="2057" max="2057" width="15.33203125" style="113" bestFit="1" customWidth="1"/>
    <col min="2058" max="2058" width="8.88671875" style="113"/>
    <col min="2059" max="2059" width="11.44140625" style="113" bestFit="1" customWidth="1"/>
    <col min="2060" max="2307" width="8.88671875" style="113"/>
    <col min="2308" max="2308" width="10.33203125" style="113" bestFit="1" customWidth="1"/>
    <col min="2309" max="2309" width="38" style="113" customWidth="1"/>
    <col min="2310" max="2310" width="6.6640625" style="113" customWidth="1"/>
    <col min="2311" max="2311" width="12.88671875" style="113" customWidth="1"/>
    <col min="2312" max="2312" width="10.44140625" style="113" bestFit="1" customWidth="1"/>
    <col min="2313" max="2313" width="15.33203125" style="113" bestFit="1" customWidth="1"/>
    <col min="2314" max="2314" width="8.88671875" style="113"/>
    <col min="2315" max="2315" width="11.44140625" style="113" bestFit="1" customWidth="1"/>
    <col min="2316" max="2563" width="8.88671875" style="113"/>
    <col min="2564" max="2564" width="10.33203125" style="113" bestFit="1" customWidth="1"/>
    <col min="2565" max="2565" width="38" style="113" customWidth="1"/>
    <col min="2566" max="2566" width="6.6640625" style="113" customWidth="1"/>
    <col min="2567" max="2567" width="12.88671875" style="113" customWidth="1"/>
    <col min="2568" max="2568" width="10.44140625" style="113" bestFit="1" customWidth="1"/>
    <col min="2569" max="2569" width="15.33203125" style="113" bestFit="1" customWidth="1"/>
    <col min="2570" max="2570" width="8.88671875" style="113"/>
    <col min="2571" max="2571" width="11.44140625" style="113" bestFit="1" customWidth="1"/>
    <col min="2572" max="2819" width="8.88671875" style="113"/>
    <col min="2820" max="2820" width="10.33203125" style="113" bestFit="1" customWidth="1"/>
    <col min="2821" max="2821" width="38" style="113" customWidth="1"/>
    <col min="2822" max="2822" width="6.6640625" style="113" customWidth="1"/>
    <col min="2823" max="2823" width="12.88671875" style="113" customWidth="1"/>
    <col min="2824" max="2824" width="10.44140625" style="113" bestFit="1" customWidth="1"/>
    <col min="2825" max="2825" width="15.33203125" style="113" bestFit="1" customWidth="1"/>
    <col min="2826" max="2826" width="8.88671875" style="113"/>
    <col min="2827" max="2827" width="11.44140625" style="113" bestFit="1" customWidth="1"/>
    <col min="2828" max="3075" width="8.88671875" style="113"/>
    <col min="3076" max="3076" width="10.33203125" style="113" bestFit="1" customWidth="1"/>
    <col min="3077" max="3077" width="38" style="113" customWidth="1"/>
    <col min="3078" max="3078" width="6.6640625" style="113" customWidth="1"/>
    <col min="3079" max="3079" width="12.88671875" style="113" customWidth="1"/>
    <col min="3080" max="3080" width="10.44140625" style="113" bestFit="1" customWidth="1"/>
    <col min="3081" max="3081" width="15.33203125" style="113" bestFit="1" customWidth="1"/>
    <col min="3082" max="3082" width="8.88671875" style="113"/>
    <col min="3083" max="3083" width="11.44140625" style="113" bestFit="1" customWidth="1"/>
    <col min="3084" max="3331" width="8.88671875" style="113"/>
    <col min="3332" max="3332" width="10.33203125" style="113" bestFit="1" customWidth="1"/>
    <col min="3333" max="3333" width="38" style="113" customWidth="1"/>
    <col min="3334" max="3334" width="6.6640625" style="113" customWidth="1"/>
    <col min="3335" max="3335" width="12.88671875" style="113" customWidth="1"/>
    <col min="3336" max="3336" width="10.44140625" style="113" bestFit="1" customWidth="1"/>
    <col min="3337" max="3337" width="15.33203125" style="113" bestFit="1" customWidth="1"/>
    <col min="3338" max="3338" width="8.88671875" style="113"/>
    <col min="3339" max="3339" width="11.44140625" style="113" bestFit="1" customWidth="1"/>
    <col min="3340" max="3587" width="8.88671875" style="113"/>
    <col min="3588" max="3588" width="10.33203125" style="113" bestFit="1" customWidth="1"/>
    <col min="3589" max="3589" width="38" style="113" customWidth="1"/>
    <col min="3590" max="3590" width="6.6640625" style="113" customWidth="1"/>
    <col min="3591" max="3591" width="12.88671875" style="113" customWidth="1"/>
    <col min="3592" max="3592" width="10.44140625" style="113" bestFit="1" customWidth="1"/>
    <col min="3593" max="3593" width="15.33203125" style="113" bestFit="1" customWidth="1"/>
    <col min="3594" max="3594" width="8.88671875" style="113"/>
    <col min="3595" max="3595" width="11.44140625" style="113" bestFit="1" customWidth="1"/>
    <col min="3596" max="3843" width="8.88671875" style="113"/>
    <col min="3844" max="3844" width="10.33203125" style="113" bestFit="1" customWidth="1"/>
    <col min="3845" max="3845" width="38" style="113" customWidth="1"/>
    <col min="3846" max="3846" width="6.6640625" style="113" customWidth="1"/>
    <col min="3847" max="3847" width="12.88671875" style="113" customWidth="1"/>
    <col min="3848" max="3848" width="10.44140625" style="113" bestFit="1" customWidth="1"/>
    <col min="3849" max="3849" width="15.33203125" style="113" bestFit="1" customWidth="1"/>
    <col min="3850" max="3850" width="8.88671875" style="113"/>
    <col min="3851" max="3851" width="11.44140625" style="113" bestFit="1" customWidth="1"/>
    <col min="3852" max="4099" width="8.88671875" style="113"/>
    <col min="4100" max="4100" width="10.33203125" style="113" bestFit="1" customWidth="1"/>
    <col min="4101" max="4101" width="38" style="113" customWidth="1"/>
    <col min="4102" max="4102" width="6.6640625" style="113" customWidth="1"/>
    <col min="4103" max="4103" width="12.88671875" style="113" customWidth="1"/>
    <col min="4104" max="4104" width="10.44140625" style="113" bestFit="1" customWidth="1"/>
    <col min="4105" max="4105" width="15.33203125" style="113" bestFit="1" customWidth="1"/>
    <col min="4106" max="4106" width="8.88671875" style="113"/>
    <col min="4107" max="4107" width="11.44140625" style="113" bestFit="1" customWidth="1"/>
    <col min="4108" max="4355" width="8.88671875" style="113"/>
    <col min="4356" max="4356" width="10.33203125" style="113" bestFit="1" customWidth="1"/>
    <col min="4357" max="4357" width="38" style="113" customWidth="1"/>
    <col min="4358" max="4358" width="6.6640625" style="113" customWidth="1"/>
    <col min="4359" max="4359" width="12.88671875" style="113" customWidth="1"/>
    <col min="4360" max="4360" width="10.44140625" style="113" bestFit="1" customWidth="1"/>
    <col min="4361" max="4361" width="15.33203125" style="113" bestFit="1" customWidth="1"/>
    <col min="4362" max="4362" width="8.88671875" style="113"/>
    <col min="4363" max="4363" width="11.44140625" style="113" bestFit="1" customWidth="1"/>
    <col min="4364" max="4611" width="8.88671875" style="113"/>
    <col min="4612" max="4612" width="10.33203125" style="113" bestFit="1" customWidth="1"/>
    <col min="4613" max="4613" width="38" style="113" customWidth="1"/>
    <col min="4614" max="4614" width="6.6640625" style="113" customWidth="1"/>
    <col min="4615" max="4615" width="12.88671875" style="113" customWidth="1"/>
    <col min="4616" max="4616" width="10.44140625" style="113" bestFit="1" customWidth="1"/>
    <col min="4617" max="4617" width="15.33203125" style="113" bestFit="1" customWidth="1"/>
    <col min="4618" max="4618" width="8.88671875" style="113"/>
    <col min="4619" max="4619" width="11.44140625" style="113" bestFit="1" customWidth="1"/>
    <col min="4620" max="4867" width="8.88671875" style="113"/>
    <col min="4868" max="4868" width="10.33203125" style="113" bestFit="1" customWidth="1"/>
    <col min="4869" max="4869" width="38" style="113" customWidth="1"/>
    <col min="4870" max="4870" width="6.6640625" style="113" customWidth="1"/>
    <col min="4871" max="4871" width="12.88671875" style="113" customWidth="1"/>
    <col min="4872" max="4872" width="10.44140625" style="113" bestFit="1" customWidth="1"/>
    <col min="4873" max="4873" width="15.33203125" style="113" bestFit="1" customWidth="1"/>
    <col min="4874" max="4874" width="8.88671875" style="113"/>
    <col min="4875" max="4875" width="11.44140625" style="113" bestFit="1" customWidth="1"/>
    <col min="4876" max="5123" width="8.88671875" style="113"/>
    <col min="5124" max="5124" width="10.33203125" style="113" bestFit="1" customWidth="1"/>
    <col min="5125" max="5125" width="38" style="113" customWidth="1"/>
    <col min="5126" max="5126" width="6.6640625" style="113" customWidth="1"/>
    <col min="5127" max="5127" width="12.88671875" style="113" customWidth="1"/>
    <col min="5128" max="5128" width="10.44140625" style="113" bestFit="1" customWidth="1"/>
    <col min="5129" max="5129" width="15.33203125" style="113" bestFit="1" customWidth="1"/>
    <col min="5130" max="5130" width="8.88671875" style="113"/>
    <col min="5131" max="5131" width="11.44140625" style="113" bestFit="1" customWidth="1"/>
    <col min="5132" max="5379" width="8.88671875" style="113"/>
    <col min="5380" max="5380" width="10.33203125" style="113" bestFit="1" customWidth="1"/>
    <col min="5381" max="5381" width="38" style="113" customWidth="1"/>
    <col min="5382" max="5382" width="6.6640625" style="113" customWidth="1"/>
    <col min="5383" max="5383" width="12.88671875" style="113" customWidth="1"/>
    <col min="5384" max="5384" width="10.44140625" style="113" bestFit="1" customWidth="1"/>
    <col min="5385" max="5385" width="15.33203125" style="113" bestFit="1" customWidth="1"/>
    <col min="5386" max="5386" width="8.88671875" style="113"/>
    <col min="5387" max="5387" width="11.44140625" style="113" bestFit="1" customWidth="1"/>
    <col min="5388" max="5635" width="8.88671875" style="113"/>
    <col min="5636" max="5636" width="10.33203125" style="113" bestFit="1" customWidth="1"/>
    <col min="5637" max="5637" width="38" style="113" customWidth="1"/>
    <col min="5638" max="5638" width="6.6640625" style="113" customWidth="1"/>
    <col min="5639" max="5639" width="12.88671875" style="113" customWidth="1"/>
    <col min="5640" max="5640" width="10.44140625" style="113" bestFit="1" customWidth="1"/>
    <col min="5641" max="5641" width="15.33203125" style="113" bestFit="1" customWidth="1"/>
    <col min="5642" max="5642" width="8.88671875" style="113"/>
    <col min="5643" max="5643" width="11.44140625" style="113" bestFit="1" customWidth="1"/>
    <col min="5644" max="5891" width="8.88671875" style="113"/>
    <col min="5892" max="5892" width="10.33203125" style="113" bestFit="1" customWidth="1"/>
    <col min="5893" max="5893" width="38" style="113" customWidth="1"/>
    <col min="5894" max="5894" width="6.6640625" style="113" customWidth="1"/>
    <col min="5895" max="5895" width="12.88671875" style="113" customWidth="1"/>
    <col min="5896" max="5896" width="10.44140625" style="113" bestFit="1" customWidth="1"/>
    <col min="5897" max="5897" width="15.33203125" style="113" bestFit="1" customWidth="1"/>
    <col min="5898" max="5898" width="8.88671875" style="113"/>
    <col min="5899" max="5899" width="11.44140625" style="113" bestFit="1" customWidth="1"/>
    <col min="5900" max="6147" width="8.88671875" style="113"/>
    <col min="6148" max="6148" width="10.33203125" style="113" bestFit="1" customWidth="1"/>
    <col min="6149" max="6149" width="38" style="113" customWidth="1"/>
    <col min="6150" max="6150" width="6.6640625" style="113" customWidth="1"/>
    <col min="6151" max="6151" width="12.88671875" style="113" customWidth="1"/>
    <col min="6152" max="6152" width="10.44140625" style="113" bestFit="1" customWidth="1"/>
    <col min="6153" max="6153" width="15.33203125" style="113" bestFit="1" customWidth="1"/>
    <col min="6154" max="6154" width="8.88671875" style="113"/>
    <col min="6155" max="6155" width="11.44140625" style="113" bestFit="1" customWidth="1"/>
    <col min="6156" max="6403" width="8.88671875" style="113"/>
    <col min="6404" max="6404" width="10.33203125" style="113" bestFit="1" customWidth="1"/>
    <col min="6405" max="6405" width="38" style="113" customWidth="1"/>
    <col min="6406" max="6406" width="6.6640625" style="113" customWidth="1"/>
    <col min="6407" max="6407" width="12.88671875" style="113" customWidth="1"/>
    <col min="6408" max="6408" width="10.44140625" style="113" bestFit="1" customWidth="1"/>
    <col min="6409" max="6409" width="15.33203125" style="113" bestFit="1" customWidth="1"/>
    <col min="6410" max="6410" width="8.88671875" style="113"/>
    <col min="6411" max="6411" width="11.44140625" style="113" bestFit="1" customWidth="1"/>
    <col min="6412" max="6659" width="8.88671875" style="113"/>
    <col min="6660" max="6660" width="10.33203125" style="113" bestFit="1" customWidth="1"/>
    <col min="6661" max="6661" width="38" style="113" customWidth="1"/>
    <col min="6662" max="6662" width="6.6640625" style="113" customWidth="1"/>
    <col min="6663" max="6663" width="12.88671875" style="113" customWidth="1"/>
    <col min="6664" max="6664" width="10.44140625" style="113" bestFit="1" customWidth="1"/>
    <col min="6665" max="6665" width="15.33203125" style="113" bestFit="1" customWidth="1"/>
    <col min="6666" max="6666" width="8.88671875" style="113"/>
    <col min="6667" max="6667" width="11.44140625" style="113" bestFit="1" customWidth="1"/>
    <col min="6668" max="6915" width="8.88671875" style="113"/>
    <col min="6916" max="6916" width="10.33203125" style="113" bestFit="1" customWidth="1"/>
    <col min="6917" max="6917" width="38" style="113" customWidth="1"/>
    <col min="6918" max="6918" width="6.6640625" style="113" customWidth="1"/>
    <col min="6919" max="6919" width="12.88671875" style="113" customWidth="1"/>
    <col min="6920" max="6920" width="10.44140625" style="113" bestFit="1" customWidth="1"/>
    <col min="6921" max="6921" width="15.33203125" style="113" bestFit="1" customWidth="1"/>
    <col min="6922" max="6922" width="8.88671875" style="113"/>
    <col min="6923" max="6923" width="11.44140625" style="113" bestFit="1" customWidth="1"/>
    <col min="6924" max="7171" width="8.88671875" style="113"/>
    <col min="7172" max="7172" width="10.33203125" style="113" bestFit="1" customWidth="1"/>
    <col min="7173" max="7173" width="38" style="113" customWidth="1"/>
    <col min="7174" max="7174" width="6.6640625" style="113" customWidth="1"/>
    <col min="7175" max="7175" width="12.88671875" style="113" customWidth="1"/>
    <col min="7176" max="7176" width="10.44140625" style="113" bestFit="1" customWidth="1"/>
    <col min="7177" max="7177" width="15.33203125" style="113" bestFit="1" customWidth="1"/>
    <col min="7178" max="7178" width="8.88671875" style="113"/>
    <col min="7179" max="7179" width="11.44140625" style="113" bestFit="1" customWidth="1"/>
    <col min="7180" max="7427" width="8.88671875" style="113"/>
    <col min="7428" max="7428" width="10.33203125" style="113" bestFit="1" customWidth="1"/>
    <col min="7429" max="7429" width="38" style="113" customWidth="1"/>
    <col min="7430" max="7430" width="6.6640625" style="113" customWidth="1"/>
    <col min="7431" max="7431" width="12.88671875" style="113" customWidth="1"/>
    <col min="7432" max="7432" width="10.44140625" style="113" bestFit="1" customWidth="1"/>
    <col min="7433" max="7433" width="15.33203125" style="113" bestFit="1" customWidth="1"/>
    <col min="7434" max="7434" width="8.88671875" style="113"/>
    <col min="7435" max="7435" width="11.44140625" style="113" bestFit="1" customWidth="1"/>
    <col min="7436" max="7683" width="8.88671875" style="113"/>
    <col min="7684" max="7684" width="10.33203125" style="113" bestFit="1" customWidth="1"/>
    <col min="7685" max="7685" width="38" style="113" customWidth="1"/>
    <col min="7686" max="7686" width="6.6640625" style="113" customWidth="1"/>
    <col min="7687" max="7687" width="12.88671875" style="113" customWidth="1"/>
    <col min="7688" max="7688" width="10.44140625" style="113" bestFit="1" customWidth="1"/>
    <col min="7689" max="7689" width="15.33203125" style="113" bestFit="1" customWidth="1"/>
    <col min="7690" max="7690" width="8.88671875" style="113"/>
    <col min="7691" max="7691" width="11.44140625" style="113" bestFit="1" customWidth="1"/>
    <col min="7692" max="7939" width="8.88671875" style="113"/>
    <col min="7940" max="7940" width="10.33203125" style="113" bestFit="1" customWidth="1"/>
    <col min="7941" max="7941" width="38" style="113" customWidth="1"/>
    <col min="7942" max="7942" width="6.6640625" style="113" customWidth="1"/>
    <col min="7943" max="7943" width="12.88671875" style="113" customWidth="1"/>
    <col min="7944" max="7944" width="10.44140625" style="113" bestFit="1" customWidth="1"/>
    <col min="7945" max="7945" width="15.33203125" style="113" bestFit="1" customWidth="1"/>
    <col min="7946" max="7946" width="8.88671875" style="113"/>
    <col min="7947" max="7947" width="11.44140625" style="113" bestFit="1" customWidth="1"/>
    <col min="7948" max="8195" width="8.88671875" style="113"/>
    <col min="8196" max="8196" width="10.33203125" style="113" bestFit="1" customWidth="1"/>
    <col min="8197" max="8197" width="38" style="113" customWidth="1"/>
    <col min="8198" max="8198" width="6.6640625" style="113" customWidth="1"/>
    <col min="8199" max="8199" width="12.88671875" style="113" customWidth="1"/>
    <col min="8200" max="8200" width="10.44140625" style="113" bestFit="1" customWidth="1"/>
    <col min="8201" max="8201" width="15.33203125" style="113" bestFit="1" customWidth="1"/>
    <col min="8202" max="8202" width="8.88671875" style="113"/>
    <col min="8203" max="8203" width="11.44140625" style="113" bestFit="1" customWidth="1"/>
    <col min="8204" max="8451" width="8.88671875" style="113"/>
    <col min="8452" max="8452" width="10.33203125" style="113" bestFit="1" customWidth="1"/>
    <col min="8453" max="8453" width="38" style="113" customWidth="1"/>
    <col min="8454" max="8454" width="6.6640625" style="113" customWidth="1"/>
    <col min="8455" max="8455" width="12.88671875" style="113" customWidth="1"/>
    <col min="8456" max="8456" width="10.44140625" style="113" bestFit="1" customWidth="1"/>
    <col min="8457" max="8457" width="15.33203125" style="113" bestFit="1" customWidth="1"/>
    <col min="8458" max="8458" width="8.88671875" style="113"/>
    <col min="8459" max="8459" width="11.44140625" style="113" bestFit="1" customWidth="1"/>
    <col min="8460" max="8707" width="8.88671875" style="113"/>
    <col min="8708" max="8708" width="10.33203125" style="113" bestFit="1" customWidth="1"/>
    <col min="8709" max="8709" width="38" style="113" customWidth="1"/>
    <col min="8710" max="8710" width="6.6640625" style="113" customWidth="1"/>
    <col min="8711" max="8711" width="12.88671875" style="113" customWidth="1"/>
    <col min="8712" max="8712" width="10.44140625" style="113" bestFit="1" customWidth="1"/>
    <col min="8713" max="8713" width="15.33203125" style="113" bestFit="1" customWidth="1"/>
    <col min="8714" max="8714" width="8.88671875" style="113"/>
    <col min="8715" max="8715" width="11.44140625" style="113" bestFit="1" customWidth="1"/>
    <col min="8716" max="8963" width="8.88671875" style="113"/>
    <col min="8964" max="8964" width="10.33203125" style="113" bestFit="1" customWidth="1"/>
    <col min="8965" max="8965" width="38" style="113" customWidth="1"/>
    <col min="8966" max="8966" width="6.6640625" style="113" customWidth="1"/>
    <col min="8967" max="8967" width="12.88671875" style="113" customWidth="1"/>
    <col min="8968" max="8968" width="10.44140625" style="113" bestFit="1" customWidth="1"/>
    <col min="8969" max="8969" width="15.33203125" style="113" bestFit="1" customWidth="1"/>
    <col min="8970" max="8970" width="8.88671875" style="113"/>
    <col min="8971" max="8971" width="11.44140625" style="113" bestFit="1" customWidth="1"/>
    <col min="8972" max="9219" width="8.88671875" style="113"/>
    <col min="9220" max="9220" width="10.33203125" style="113" bestFit="1" customWidth="1"/>
    <col min="9221" max="9221" width="38" style="113" customWidth="1"/>
    <col min="9222" max="9222" width="6.6640625" style="113" customWidth="1"/>
    <col min="9223" max="9223" width="12.88671875" style="113" customWidth="1"/>
    <col min="9224" max="9224" width="10.44140625" style="113" bestFit="1" customWidth="1"/>
    <col min="9225" max="9225" width="15.33203125" style="113" bestFit="1" customWidth="1"/>
    <col min="9226" max="9226" width="8.88671875" style="113"/>
    <col min="9227" max="9227" width="11.44140625" style="113" bestFit="1" customWidth="1"/>
    <col min="9228" max="9475" width="8.88671875" style="113"/>
    <col min="9476" max="9476" width="10.33203125" style="113" bestFit="1" customWidth="1"/>
    <col min="9477" max="9477" width="38" style="113" customWidth="1"/>
    <col min="9478" max="9478" width="6.6640625" style="113" customWidth="1"/>
    <col min="9479" max="9479" width="12.88671875" style="113" customWidth="1"/>
    <col min="9480" max="9480" width="10.44140625" style="113" bestFit="1" customWidth="1"/>
    <col min="9481" max="9481" width="15.33203125" style="113" bestFit="1" customWidth="1"/>
    <col min="9482" max="9482" width="8.88671875" style="113"/>
    <col min="9483" max="9483" width="11.44140625" style="113" bestFit="1" customWidth="1"/>
    <col min="9484" max="9731" width="8.88671875" style="113"/>
    <col min="9732" max="9732" width="10.33203125" style="113" bestFit="1" customWidth="1"/>
    <col min="9733" max="9733" width="38" style="113" customWidth="1"/>
    <col min="9734" max="9734" width="6.6640625" style="113" customWidth="1"/>
    <col min="9735" max="9735" width="12.88671875" style="113" customWidth="1"/>
    <col min="9736" max="9736" width="10.44140625" style="113" bestFit="1" customWidth="1"/>
    <col min="9737" max="9737" width="15.33203125" style="113" bestFit="1" customWidth="1"/>
    <col min="9738" max="9738" width="8.88671875" style="113"/>
    <col min="9739" max="9739" width="11.44140625" style="113" bestFit="1" customWidth="1"/>
    <col min="9740" max="9987" width="8.88671875" style="113"/>
    <col min="9988" max="9988" width="10.33203125" style="113" bestFit="1" customWidth="1"/>
    <col min="9989" max="9989" width="38" style="113" customWidth="1"/>
    <col min="9990" max="9990" width="6.6640625" style="113" customWidth="1"/>
    <col min="9991" max="9991" width="12.88671875" style="113" customWidth="1"/>
    <col min="9992" max="9992" width="10.44140625" style="113" bestFit="1" customWidth="1"/>
    <col min="9993" max="9993" width="15.33203125" style="113" bestFit="1" customWidth="1"/>
    <col min="9994" max="9994" width="8.88671875" style="113"/>
    <col min="9995" max="9995" width="11.44140625" style="113" bestFit="1" customWidth="1"/>
    <col min="9996" max="10243" width="8.88671875" style="113"/>
    <col min="10244" max="10244" width="10.33203125" style="113" bestFit="1" customWidth="1"/>
    <col min="10245" max="10245" width="38" style="113" customWidth="1"/>
    <col min="10246" max="10246" width="6.6640625" style="113" customWidth="1"/>
    <col min="10247" max="10247" width="12.88671875" style="113" customWidth="1"/>
    <col min="10248" max="10248" width="10.44140625" style="113" bestFit="1" customWidth="1"/>
    <col min="10249" max="10249" width="15.33203125" style="113" bestFit="1" customWidth="1"/>
    <col min="10250" max="10250" width="8.88671875" style="113"/>
    <col min="10251" max="10251" width="11.44140625" style="113" bestFit="1" customWidth="1"/>
    <col min="10252" max="10499" width="8.88671875" style="113"/>
    <col min="10500" max="10500" width="10.33203125" style="113" bestFit="1" customWidth="1"/>
    <col min="10501" max="10501" width="38" style="113" customWidth="1"/>
    <col min="10502" max="10502" width="6.6640625" style="113" customWidth="1"/>
    <col min="10503" max="10503" width="12.88671875" style="113" customWidth="1"/>
    <col min="10504" max="10504" width="10.44140625" style="113" bestFit="1" customWidth="1"/>
    <col min="10505" max="10505" width="15.33203125" style="113" bestFit="1" customWidth="1"/>
    <col min="10506" max="10506" width="8.88671875" style="113"/>
    <col min="10507" max="10507" width="11.44140625" style="113" bestFit="1" customWidth="1"/>
    <col min="10508" max="10755" width="8.88671875" style="113"/>
    <col min="10756" max="10756" width="10.33203125" style="113" bestFit="1" customWidth="1"/>
    <col min="10757" max="10757" width="38" style="113" customWidth="1"/>
    <col min="10758" max="10758" width="6.6640625" style="113" customWidth="1"/>
    <col min="10759" max="10759" width="12.88671875" style="113" customWidth="1"/>
    <col min="10760" max="10760" width="10.44140625" style="113" bestFit="1" customWidth="1"/>
    <col min="10761" max="10761" width="15.33203125" style="113" bestFit="1" customWidth="1"/>
    <col min="10762" max="10762" width="8.88671875" style="113"/>
    <col min="10763" max="10763" width="11.44140625" style="113" bestFit="1" customWidth="1"/>
    <col min="10764" max="11011" width="8.88671875" style="113"/>
    <col min="11012" max="11012" width="10.33203125" style="113" bestFit="1" customWidth="1"/>
    <col min="11013" max="11013" width="38" style="113" customWidth="1"/>
    <col min="11014" max="11014" width="6.6640625" style="113" customWidth="1"/>
    <col min="11015" max="11015" width="12.88671875" style="113" customWidth="1"/>
    <col min="11016" max="11016" width="10.44140625" style="113" bestFit="1" customWidth="1"/>
    <col min="11017" max="11017" width="15.33203125" style="113" bestFit="1" customWidth="1"/>
    <col min="11018" max="11018" width="8.88671875" style="113"/>
    <col min="11019" max="11019" width="11.44140625" style="113" bestFit="1" customWidth="1"/>
    <col min="11020" max="11267" width="8.88671875" style="113"/>
    <col min="11268" max="11268" width="10.33203125" style="113" bestFit="1" customWidth="1"/>
    <col min="11269" max="11269" width="38" style="113" customWidth="1"/>
    <col min="11270" max="11270" width="6.6640625" style="113" customWidth="1"/>
    <col min="11271" max="11271" width="12.88671875" style="113" customWidth="1"/>
    <col min="11272" max="11272" width="10.44140625" style="113" bestFit="1" customWidth="1"/>
    <col min="11273" max="11273" width="15.33203125" style="113" bestFit="1" customWidth="1"/>
    <col min="11274" max="11274" width="8.88671875" style="113"/>
    <col min="11275" max="11275" width="11.44140625" style="113" bestFit="1" customWidth="1"/>
    <col min="11276" max="11523" width="8.88671875" style="113"/>
    <col min="11524" max="11524" width="10.33203125" style="113" bestFit="1" customWidth="1"/>
    <col min="11525" max="11525" width="38" style="113" customWidth="1"/>
    <col min="11526" max="11526" width="6.6640625" style="113" customWidth="1"/>
    <col min="11527" max="11527" width="12.88671875" style="113" customWidth="1"/>
    <col min="11528" max="11528" width="10.44140625" style="113" bestFit="1" customWidth="1"/>
    <col min="11529" max="11529" width="15.33203125" style="113" bestFit="1" customWidth="1"/>
    <col min="11530" max="11530" width="8.88671875" style="113"/>
    <col min="11531" max="11531" width="11.44140625" style="113" bestFit="1" customWidth="1"/>
    <col min="11532" max="11779" width="8.88671875" style="113"/>
    <col min="11780" max="11780" width="10.33203125" style="113" bestFit="1" customWidth="1"/>
    <col min="11781" max="11781" width="38" style="113" customWidth="1"/>
    <col min="11782" max="11782" width="6.6640625" style="113" customWidth="1"/>
    <col min="11783" max="11783" width="12.88671875" style="113" customWidth="1"/>
    <col min="11784" max="11784" width="10.44140625" style="113" bestFit="1" customWidth="1"/>
    <col min="11785" max="11785" width="15.33203125" style="113" bestFit="1" customWidth="1"/>
    <col min="11786" max="11786" width="8.88671875" style="113"/>
    <col min="11787" max="11787" width="11.44140625" style="113" bestFit="1" customWidth="1"/>
    <col min="11788" max="12035" width="8.88671875" style="113"/>
    <col min="12036" max="12036" width="10.33203125" style="113" bestFit="1" customWidth="1"/>
    <col min="12037" max="12037" width="38" style="113" customWidth="1"/>
    <col min="12038" max="12038" width="6.6640625" style="113" customWidth="1"/>
    <col min="12039" max="12039" width="12.88671875" style="113" customWidth="1"/>
    <col min="12040" max="12040" width="10.44140625" style="113" bestFit="1" customWidth="1"/>
    <col min="12041" max="12041" width="15.33203125" style="113" bestFit="1" customWidth="1"/>
    <col min="12042" max="12042" width="8.88671875" style="113"/>
    <col min="12043" max="12043" width="11.44140625" style="113" bestFit="1" customWidth="1"/>
    <col min="12044" max="12291" width="8.88671875" style="113"/>
    <col min="12292" max="12292" width="10.33203125" style="113" bestFit="1" customWidth="1"/>
    <col min="12293" max="12293" width="38" style="113" customWidth="1"/>
    <col min="12294" max="12294" width="6.6640625" style="113" customWidth="1"/>
    <col min="12295" max="12295" width="12.88671875" style="113" customWidth="1"/>
    <col min="12296" max="12296" width="10.44140625" style="113" bestFit="1" customWidth="1"/>
    <col min="12297" max="12297" width="15.33203125" style="113" bestFit="1" customWidth="1"/>
    <col min="12298" max="12298" width="8.88671875" style="113"/>
    <col min="12299" max="12299" width="11.44140625" style="113" bestFit="1" customWidth="1"/>
    <col min="12300" max="12547" width="8.88671875" style="113"/>
    <col min="12548" max="12548" width="10.33203125" style="113" bestFit="1" customWidth="1"/>
    <col min="12549" max="12549" width="38" style="113" customWidth="1"/>
    <col min="12550" max="12550" width="6.6640625" style="113" customWidth="1"/>
    <col min="12551" max="12551" width="12.88671875" style="113" customWidth="1"/>
    <col min="12552" max="12552" width="10.44140625" style="113" bestFit="1" customWidth="1"/>
    <col min="12553" max="12553" width="15.33203125" style="113" bestFit="1" customWidth="1"/>
    <col min="12554" max="12554" width="8.88671875" style="113"/>
    <col min="12555" max="12555" width="11.44140625" style="113" bestFit="1" customWidth="1"/>
    <col min="12556" max="12803" width="8.88671875" style="113"/>
    <col min="12804" max="12804" width="10.33203125" style="113" bestFit="1" customWidth="1"/>
    <col min="12805" max="12805" width="38" style="113" customWidth="1"/>
    <col min="12806" max="12806" width="6.6640625" style="113" customWidth="1"/>
    <col min="12807" max="12807" width="12.88671875" style="113" customWidth="1"/>
    <col min="12808" max="12808" width="10.44140625" style="113" bestFit="1" customWidth="1"/>
    <col min="12809" max="12809" width="15.33203125" style="113" bestFit="1" customWidth="1"/>
    <col min="12810" max="12810" width="8.88671875" style="113"/>
    <col min="12811" max="12811" width="11.44140625" style="113" bestFit="1" customWidth="1"/>
    <col min="12812" max="13059" width="8.88671875" style="113"/>
    <col min="13060" max="13060" width="10.33203125" style="113" bestFit="1" customWidth="1"/>
    <col min="13061" max="13061" width="38" style="113" customWidth="1"/>
    <col min="13062" max="13062" width="6.6640625" style="113" customWidth="1"/>
    <col min="13063" max="13063" width="12.88671875" style="113" customWidth="1"/>
    <col min="13064" max="13064" width="10.44140625" style="113" bestFit="1" customWidth="1"/>
    <col min="13065" max="13065" width="15.33203125" style="113" bestFit="1" customWidth="1"/>
    <col min="13066" max="13066" width="8.88671875" style="113"/>
    <col min="13067" max="13067" width="11.44140625" style="113" bestFit="1" customWidth="1"/>
    <col min="13068" max="13315" width="8.88671875" style="113"/>
    <col min="13316" max="13316" width="10.33203125" style="113" bestFit="1" customWidth="1"/>
    <col min="13317" max="13317" width="38" style="113" customWidth="1"/>
    <col min="13318" max="13318" width="6.6640625" style="113" customWidth="1"/>
    <col min="13319" max="13319" width="12.88671875" style="113" customWidth="1"/>
    <col min="13320" max="13320" width="10.44140625" style="113" bestFit="1" customWidth="1"/>
    <col min="13321" max="13321" width="15.33203125" style="113" bestFit="1" customWidth="1"/>
    <col min="13322" max="13322" width="8.88671875" style="113"/>
    <col min="13323" max="13323" width="11.44140625" style="113" bestFit="1" customWidth="1"/>
    <col min="13324" max="13571" width="8.88671875" style="113"/>
    <col min="13572" max="13572" width="10.33203125" style="113" bestFit="1" customWidth="1"/>
    <col min="13573" max="13573" width="38" style="113" customWidth="1"/>
    <col min="13574" max="13574" width="6.6640625" style="113" customWidth="1"/>
    <col min="13575" max="13575" width="12.88671875" style="113" customWidth="1"/>
    <col min="13576" max="13576" width="10.44140625" style="113" bestFit="1" customWidth="1"/>
    <col min="13577" max="13577" width="15.33203125" style="113" bestFit="1" customWidth="1"/>
    <col min="13578" max="13578" width="8.88671875" style="113"/>
    <col min="13579" max="13579" width="11.44140625" style="113" bestFit="1" customWidth="1"/>
    <col min="13580" max="13827" width="8.88671875" style="113"/>
    <col min="13828" max="13828" width="10.33203125" style="113" bestFit="1" customWidth="1"/>
    <col min="13829" max="13829" width="38" style="113" customWidth="1"/>
    <col min="13830" max="13830" width="6.6640625" style="113" customWidth="1"/>
    <col min="13831" max="13831" width="12.88671875" style="113" customWidth="1"/>
    <col min="13832" max="13832" width="10.44140625" style="113" bestFit="1" customWidth="1"/>
    <col min="13833" max="13833" width="15.33203125" style="113" bestFit="1" customWidth="1"/>
    <col min="13834" max="13834" width="8.88671875" style="113"/>
    <col min="13835" max="13835" width="11.44140625" style="113" bestFit="1" customWidth="1"/>
    <col min="13836" max="14083" width="8.88671875" style="113"/>
    <col min="14084" max="14084" width="10.33203125" style="113" bestFit="1" customWidth="1"/>
    <col min="14085" max="14085" width="38" style="113" customWidth="1"/>
    <col min="14086" max="14086" width="6.6640625" style="113" customWidth="1"/>
    <col min="14087" max="14087" width="12.88671875" style="113" customWidth="1"/>
    <col min="14088" max="14088" width="10.44140625" style="113" bestFit="1" customWidth="1"/>
    <col min="14089" max="14089" width="15.33203125" style="113" bestFit="1" customWidth="1"/>
    <col min="14090" max="14090" width="8.88671875" style="113"/>
    <col min="14091" max="14091" width="11.44140625" style="113" bestFit="1" customWidth="1"/>
    <col min="14092" max="14339" width="8.88671875" style="113"/>
    <col min="14340" max="14340" width="10.33203125" style="113" bestFit="1" customWidth="1"/>
    <col min="14341" max="14341" width="38" style="113" customWidth="1"/>
    <col min="14342" max="14342" width="6.6640625" style="113" customWidth="1"/>
    <col min="14343" max="14343" width="12.88671875" style="113" customWidth="1"/>
    <col min="14344" max="14344" width="10.44140625" style="113" bestFit="1" customWidth="1"/>
    <col min="14345" max="14345" width="15.33203125" style="113" bestFit="1" customWidth="1"/>
    <col min="14346" max="14346" width="8.88671875" style="113"/>
    <col min="14347" max="14347" width="11.44140625" style="113" bestFit="1" customWidth="1"/>
    <col min="14348" max="14595" width="8.88671875" style="113"/>
    <col min="14596" max="14596" width="10.33203125" style="113" bestFit="1" customWidth="1"/>
    <col min="14597" max="14597" width="38" style="113" customWidth="1"/>
    <col min="14598" max="14598" width="6.6640625" style="113" customWidth="1"/>
    <col min="14599" max="14599" width="12.88671875" style="113" customWidth="1"/>
    <col min="14600" max="14600" width="10.44140625" style="113" bestFit="1" customWidth="1"/>
    <col min="14601" max="14601" width="15.33203125" style="113" bestFit="1" customWidth="1"/>
    <col min="14602" max="14602" width="8.88671875" style="113"/>
    <col min="14603" max="14603" width="11.44140625" style="113" bestFit="1" customWidth="1"/>
    <col min="14604" max="14851" width="8.88671875" style="113"/>
    <col min="14852" max="14852" width="10.33203125" style="113" bestFit="1" customWidth="1"/>
    <col min="14853" max="14853" width="38" style="113" customWidth="1"/>
    <col min="14854" max="14854" width="6.6640625" style="113" customWidth="1"/>
    <col min="14855" max="14855" width="12.88671875" style="113" customWidth="1"/>
    <col min="14856" max="14856" width="10.44140625" style="113" bestFit="1" customWidth="1"/>
    <col min="14857" max="14857" width="15.33203125" style="113" bestFit="1" customWidth="1"/>
    <col min="14858" max="14858" width="8.88671875" style="113"/>
    <col min="14859" max="14859" width="11.44140625" style="113" bestFit="1" customWidth="1"/>
    <col min="14860" max="15107" width="8.88671875" style="113"/>
    <col min="15108" max="15108" width="10.33203125" style="113" bestFit="1" customWidth="1"/>
    <col min="15109" max="15109" width="38" style="113" customWidth="1"/>
    <col min="15110" max="15110" width="6.6640625" style="113" customWidth="1"/>
    <col min="15111" max="15111" width="12.88671875" style="113" customWidth="1"/>
    <col min="15112" max="15112" width="10.44140625" style="113" bestFit="1" customWidth="1"/>
    <col min="15113" max="15113" width="15.33203125" style="113" bestFit="1" customWidth="1"/>
    <col min="15114" max="15114" width="8.88671875" style="113"/>
    <col min="15115" max="15115" width="11.44140625" style="113" bestFit="1" customWidth="1"/>
    <col min="15116" max="15363" width="8.88671875" style="113"/>
    <col min="15364" max="15364" width="10.33203125" style="113" bestFit="1" customWidth="1"/>
    <col min="15365" max="15365" width="38" style="113" customWidth="1"/>
    <col min="15366" max="15366" width="6.6640625" style="113" customWidth="1"/>
    <col min="15367" max="15367" width="12.88671875" style="113" customWidth="1"/>
    <col min="15368" max="15368" width="10.44140625" style="113" bestFit="1" customWidth="1"/>
    <col min="15369" max="15369" width="15.33203125" style="113" bestFit="1" customWidth="1"/>
    <col min="15370" max="15370" width="8.88671875" style="113"/>
    <col min="15371" max="15371" width="11.44140625" style="113" bestFit="1" customWidth="1"/>
    <col min="15372" max="15619" width="8.88671875" style="113"/>
    <col min="15620" max="15620" width="10.33203125" style="113" bestFit="1" customWidth="1"/>
    <col min="15621" max="15621" width="38" style="113" customWidth="1"/>
    <col min="15622" max="15622" width="6.6640625" style="113" customWidth="1"/>
    <col min="15623" max="15623" width="12.88671875" style="113" customWidth="1"/>
    <col min="15624" max="15624" width="10.44140625" style="113" bestFit="1" customWidth="1"/>
    <col min="15625" max="15625" width="15.33203125" style="113" bestFit="1" customWidth="1"/>
    <col min="15626" max="15626" width="8.88671875" style="113"/>
    <col min="15627" max="15627" width="11.44140625" style="113" bestFit="1" customWidth="1"/>
    <col min="15628" max="15875" width="8.88671875" style="113"/>
    <col min="15876" max="15876" width="10.33203125" style="113" bestFit="1" customWidth="1"/>
    <col min="15877" max="15877" width="38" style="113" customWidth="1"/>
    <col min="15878" max="15878" width="6.6640625" style="113" customWidth="1"/>
    <col min="15879" max="15879" width="12.88671875" style="113" customWidth="1"/>
    <col min="15880" max="15880" width="10.44140625" style="113" bestFit="1" customWidth="1"/>
    <col min="15881" max="15881" width="15.33203125" style="113" bestFit="1" customWidth="1"/>
    <col min="15882" max="15882" width="8.88671875" style="113"/>
    <col min="15883" max="15883" width="11.44140625" style="113" bestFit="1" customWidth="1"/>
    <col min="15884" max="16131" width="8.88671875" style="113"/>
    <col min="16132" max="16132" width="10.33203125" style="113" bestFit="1" customWidth="1"/>
    <col min="16133" max="16133" width="38" style="113" customWidth="1"/>
    <col min="16134" max="16134" width="6.6640625" style="113" customWidth="1"/>
    <col min="16135" max="16135" width="12.88671875" style="113" customWidth="1"/>
    <col min="16136" max="16136" width="10.44140625" style="113" bestFit="1" customWidth="1"/>
    <col min="16137" max="16137" width="15.33203125" style="113" bestFit="1" customWidth="1"/>
    <col min="16138" max="16138" width="8.88671875" style="113"/>
    <col min="16139" max="16139" width="11.44140625" style="113" bestFit="1" customWidth="1"/>
    <col min="16140" max="16384" width="8.88671875" style="113"/>
  </cols>
  <sheetData>
    <row r="1" spans="1:12" ht="17.399999999999999" customHeight="1" x14ac:dyDescent="0.25">
      <c r="A1" s="225" t="s">
        <v>98</v>
      </c>
      <c r="B1" s="225"/>
      <c r="C1" s="225"/>
      <c r="D1" s="225"/>
      <c r="E1" s="225"/>
      <c r="F1" s="225"/>
      <c r="G1" s="225"/>
      <c r="H1" s="225"/>
      <c r="I1" s="225"/>
    </row>
    <row r="2" spans="1:12" ht="27.6" customHeight="1" x14ac:dyDescent="0.25">
      <c r="A2" s="207" t="s">
        <v>118</v>
      </c>
      <c r="B2" s="207"/>
      <c r="C2" s="207"/>
      <c r="D2" s="207"/>
      <c r="E2" s="207"/>
      <c r="F2" s="207"/>
      <c r="G2" s="207"/>
      <c r="H2" s="207"/>
      <c r="I2" s="207"/>
    </row>
    <row r="3" spans="1:12" ht="31.95" customHeight="1" thickBot="1" x14ac:dyDescent="0.3">
      <c r="A3" s="207" t="s">
        <v>120</v>
      </c>
      <c r="B3" s="207"/>
      <c r="C3" s="207"/>
      <c r="D3" s="207"/>
      <c r="E3" s="207"/>
      <c r="F3" s="207"/>
      <c r="G3" s="207"/>
      <c r="H3" s="207"/>
      <c r="I3" s="207"/>
      <c r="K3" s="118" t="s">
        <v>5</v>
      </c>
    </row>
    <row r="4" spans="1:12" ht="42.6" thickTop="1" thickBot="1" x14ac:dyDescent="0.3">
      <c r="A4" s="114" t="s">
        <v>6</v>
      </c>
      <c r="B4" s="114" t="s">
        <v>192</v>
      </c>
      <c r="C4" s="131" t="s">
        <v>0</v>
      </c>
      <c r="D4" s="131" t="s">
        <v>7</v>
      </c>
      <c r="E4" s="132" t="s">
        <v>8</v>
      </c>
      <c r="F4" s="131" t="s">
        <v>9</v>
      </c>
      <c r="G4" s="111" t="s">
        <v>190</v>
      </c>
      <c r="H4" s="111" t="s">
        <v>191</v>
      </c>
      <c r="I4" s="133" t="s">
        <v>10</v>
      </c>
      <c r="K4" s="118">
        <v>1.08</v>
      </c>
      <c r="L4" s="113" t="s">
        <v>11</v>
      </c>
    </row>
    <row r="5" spans="1:12" ht="55.8" thickTop="1" x14ac:dyDescent="0.25">
      <c r="A5" s="134" t="s">
        <v>12</v>
      </c>
      <c r="B5" s="135"/>
      <c r="C5" s="136" t="s">
        <v>13</v>
      </c>
      <c r="D5" s="137" t="s">
        <v>14</v>
      </c>
      <c r="E5" s="138">
        <f>K4*247.15</f>
        <v>266.92</v>
      </c>
      <c r="F5" s="139">
        <f>'MS Barikot'!H10*K5</f>
        <v>0</v>
      </c>
      <c r="G5" s="140"/>
      <c r="H5" s="140"/>
      <c r="I5" s="141">
        <f>F5*E5</f>
        <v>0</v>
      </c>
      <c r="K5" s="142">
        <f>1.05</f>
        <v>1.05</v>
      </c>
      <c r="L5" s="113" t="s">
        <v>15</v>
      </c>
    </row>
    <row r="6" spans="1:12" ht="41.4" x14ac:dyDescent="0.25">
      <c r="A6" s="134" t="s">
        <v>16</v>
      </c>
      <c r="B6" s="135"/>
      <c r="C6" s="143" t="s">
        <v>17</v>
      </c>
      <c r="D6" s="137" t="s">
        <v>14</v>
      </c>
      <c r="E6" s="144">
        <f>K4*2875.43</f>
        <v>3105.46</v>
      </c>
      <c r="F6" s="139">
        <f>'MS Barikot'!H13*K5</f>
        <v>0</v>
      </c>
      <c r="G6" s="140"/>
      <c r="H6" s="140"/>
      <c r="I6" s="141">
        <f>F6*E6</f>
        <v>0</v>
      </c>
    </row>
    <row r="7" spans="1:12" ht="27.6" x14ac:dyDescent="0.25">
      <c r="A7" s="134" t="s">
        <v>18</v>
      </c>
      <c r="B7" s="135"/>
      <c r="C7" s="143" t="s">
        <v>19</v>
      </c>
      <c r="D7" s="137" t="s">
        <v>20</v>
      </c>
      <c r="E7" s="144">
        <f>K4*681.93</f>
        <v>736.48</v>
      </c>
      <c r="F7" s="139">
        <f>'MS Barikot'!H18*K5</f>
        <v>0</v>
      </c>
      <c r="G7" s="140"/>
      <c r="H7" s="140"/>
      <c r="I7" s="141">
        <f t="shared" ref="I7:I12" si="0">F7*E7</f>
        <v>0</v>
      </c>
    </row>
    <row r="8" spans="1:12" ht="41.4" x14ac:dyDescent="0.25">
      <c r="A8" s="134" t="s">
        <v>21</v>
      </c>
      <c r="B8" s="135"/>
      <c r="C8" s="143" t="s">
        <v>22</v>
      </c>
      <c r="D8" s="137" t="s">
        <v>14</v>
      </c>
      <c r="E8" s="144">
        <f>K4*12745.86</f>
        <v>13765.53</v>
      </c>
      <c r="F8" s="139">
        <f>'MS Barikot'!H21*K5</f>
        <v>0</v>
      </c>
      <c r="G8" s="140"/>
      <c r="H8" s="140"/>
      <c r="I8" s="141">
        <f t="shared" si="0"/>
        <v>0</v>
      </c>
    </row>
    <row r="9" spans="1:12" ht="27.6" x14ac:dyDescent="0.25">
      <c r="A9" s="134" t="s">
        <v>23</v>
      </c>
      <c r="B9" s="135"/>
      <c r="C9" s="143" t="s">
        <v>24</v>
      </c>
      <c r="D9" s="137" t="s">
        <v>14</v>
      </c>
      <c r="E9" s="144">
        <f>K4*7839.27</f>
        <v>8466.41</v>
      </c>
      <c r="F9" s="139">
        <f>'MS Barikot'!H24*K5</f>
        <v>0</v>
      </c>
      <c r="G9" s="140"/>
      <c r="H9" s="140"/>
      <c r="I9" s="141">
        <f t="shared" si="0"/>
        <v>0</v>
      </c>
    </row>
    <row r="10" spans="1:12" ht="41.4" x14ac:dyDescent="0.25">
      <c r="A10" s="134" t="s">
        <v>25</v>
      </c>
      <c r="B10" s="135"/>
      <c r="C10" s="143" t="s">
        <v>26</v>
      </c>
      <c r="D10" s="137" t="s">
        <v>20</v>
      </c>
      <c r="E10" s="144">
        <f>K4*710.56</f>
        <v>767.4</v>
      </c>
      <c r="F10" s="139">
        <f>'MS Barikot'!H27*K5</f>
        <v>0</v>
      </c>
      <c r="G10" s="140"/>
      <c r="H10" s="140"/>
      <c r="I10" s="141">
        <f t="shared" si="0"/>
        <v>0</v>
      </c>
    </row>
    <row r="11" spans="1:12" s="148" customFormat="1" ht="55.2" x14ac:dyDescent="0.25">
      <c r="A11" s="145" t="s">
        <v>27</v>
      </c>
      <c r="B11" s="146"/>
      <c r="C11" s="147" t="s">
        <v>28</v>
      </c>
      <c r="D11" s="137" t="s">
        <v>29</v>
      </c>
      <c r="E11" s="144">
        <f>K4*314.55</f>
        <v>339.71</v>
      </c>
      <c r="F11" s="139">
        <f>'MS Barikot'!H30*K5</f>
        <v>0</v>
      </c>
      <c r="G11" s="140"/>
      <c r="H11" s="140"/>
      <c r="I11" s="141">
        <f t="shared" si="0"/>
        <v>0</v>
      </c>
    </row>
    <row r="12" spans="1:12" ht="27.6" x14ac:dyDescent="0.25">
      <c r="A12" s="134" t="s">
        <v>30</v>
      </c>
      <c r="B12" s="135"/>
      <c r="C12" s="143" t="s">
        <v>31</v>
      </c>
      <c r="D12" s="137" t="s">
        <v>14</v>
      </c>
      <c r="E12" s="138">
        <f>K4*123.11</f>
        <v>132.96</v>
      </c>
      <c r="F12" s="139">
        <f>'MS Barikot'!H33*K5</f>
        <v>0</v>
      </c>
      <c r="G12" s="140"/>
      <c r="H12" s="140"/>
      <c r="I12" s="141">
        <f t="shared" si="0"/>
        <v>0</v>
      </c>
    </row>
    <row r="13" spans="1:12" ht="55.2" x14ac:dyDescent="0.25">
      <c r="A13" s="119" t="s">
        <v>32</v>
      </c>
      <c r="B13" s="120"/>
      <c r="C13" s="127" t="s">
        <v>33</v>
      </c>
      <c r="D13" s="122" t="s">
        <v>14</v>
      </c>
      <c r="E13" s="123">
        <f>K4*357.09</f>
        <v>385.66</v>
      </c>
      <c r="F13" s="124">
        <f>'MS Barikot'!H36*K5</f>
        <v>0</v>
      </c>
      <c r="G13" s="125"/>
      <c r="H13" s="125"/>
      <c r="I13" s="126">
        <f>F13*E13</f>
        <v>0</v>
      </c>
    </row>
    <row r="14" spans="1:12" ht="24" customHeight="1" thickBot="1" x14ac:dyDescent="0.3">
      <c r="A14" s="222" t="s">
        <v>4</v>
      </c>
      <c r="B14" s="223"/>
      <c r="C14" s="224"/>
      <c r="D14" s="224"/>
      <c r="E14" s="224"/>
      <c r="F14" s="128"/>
      <c r="G14" s="129"/>
      <c r="H14" s="129"/>
      <c r="I14" s="130">
        <f>SUM(I5:I13)</f>
        <v>0</v>
      </c>
      <c r="J14" s="149"/>
    </row>
  </sheetData>
  <mergeCells count="4">
    <mergeCell ref="A1:I1"/>
    <mergeCell ref="A2:I2"/>
    <mergeCell ref="A3:I3"/>
    <mergeCell ref="A14:E14"/>
  </mergeCells>
  <printOptions horizontalCentered="1"/>
  <pageMargins left="0.59055118110236227" right="0.59055118110236227" top="0.59055118110236227" bottom="0.59055118110236227" header="0.11811023622047245" footer="0.11811023622047245"/>
  <pageSetup paperSize="9" scale="98"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55">
    <tabColor theme="3" tint="0.59999389629810485"/>
  </sheetPr>
  <dimension ref="A1:I36"/>
  <sheetViews>
    <sheetView view="pageBreakPreview" zoomScale="140" zoomScaleNormal="100" zoomScaleSheetLayoutView="140" workbookViewId="0">
      <selection activeCell="B10" sqref="B10:G10"/>
    </sheetView>
  </sheetViews>
  <sheetFormatPr defaultColWidth="8.88671875" defaultRowHeight="13.2" x14ac:dyDescent="0.25"/>
  <cols>
    <col min="1" max="1" width="11.109375" style="41" customWidth="1"/>
    <col min="2" max="2" width="28" style="41" customWidth="1"/>
    <col min="3" max="3" width="4.5546875" style="41" bestFit="1" customWidth="1"/>
    <col min="4" max="4" width="6.44140625" style="41" customWidth="1"/>
    <col min="5" max="5" width="9.33203125" style="41" bestFit="1" customWidth="1"/>
    <col min="6" max="6" width="7.33203125" style="41" bestFit="1" customWidth="1"/>
    <col min="7" max="7" width="6.88671875" style="41" bestFit="1" customWidth="1"/>
    <col min="8" max="8" width="18.5546875" style="41" customWidth="1"/>
    <col min="9" max="256" width="8.88671875" style="11"/>
    <col min="257" max="257" width="11.109375" style="11" customWidth="1"/>
    <col min="258" max="258" width="28" style="11" customWidth="1"/>
    <col min="259" max="259" width="4.5546875" style="11" bestFit="1" customWidth="1"/>
    <col min="260" max="260" width="6.44140625" style="11" customWidth="1"/>
    <col min="261" max="261" width="9.33203125" style="11" bestFit="1" customWidth="1"/>
    <col min="262" max="262" width="7.33203125" style="11" bestFit="1" customWidth="1"/>
    <col min="263" max="263" width="6.88671875" style="11" bestFit="1" customWidth="1"/>
    <col min="264" max="264" width="18.5546875" style="11" customWidth="1"/>
    <col min="265" max="512" width="8.88671875" style="11"/>
    <col min="513" max="513" width="11.109375" style="11" customWidth="1"/>
    <col min="514" max="514" width="28" style="11" customWidth="1"/>
    <col min="515" max="515" width="4.5546875" style="11" bestFit="1" customWidth="1"/>
    <col min="516" max="516" width="6.44140625" style="11" customWidth="1"/>
    <col min="517" max="517" width="9.33203125" style="11" bestFit="1" customWidth="1"/>
    <col min="518" max="518" width="7.33203125" style="11" bestFit="1" customWidth="1"/>
    <col min="519" max="519" width="6.88671875" style="11" bestFit="1" customWidth="1"/>
    <col min="520" max="520" width="18.5546875" style="11" customWidth="1"/>
    <col min="521" max="768" width="8.88671875" style="11"/>
    <col min="769" max="769" width="11.109375" style="11" customWidth="1"/>
    <col min="770" max="770" width="28" style="11" customWidth="1"/>
    <col min="771" max="771" width="4.5546875" style="11" bestFit="1" customWidth="1"/>
    <col min="772" max="772" width="6.44140625" style="11" customWidth="1"/>
    <col min="773" max="773" width="9.33203125" style="11" bestFit="1" customWidth="1"/>
    <col min="774" max="774" width="7.33203125" style="11" bestFit="1" customWidth="1"/>
    <col min="775" max="775" width="6.88671875" style="11" bestFit="1" customWidth="1"/>
    <col min="776" max="776" width="18.5546875" style="11" customWidth="1"/>
    <col min="777" max="1024" width="8.88671875" style="11"/>
    <col min="1025" max="1025" width="11.109375" style="11" customWidth="1"/>
    <col min="1026" max="1026" width="28" style="11" customWidth="1"/>
    <col min="1027" max="1027" width="4.5546875" style="11" bestFit="1" customWidth="1"/>
    <col min="1028" max="1028" width="6.44140625" style="11" customWidth="1"/>
    <col min="1029" max="1029" width="9.33203125" style="11" bestFit="1" customWidth="1"/>
    <col min="1030" max="1030" width="7.33203125" style="11" bestFit="1" customWidth="1"/>
    <col min="1031" max="1031" width="6.88671875" style="11" bestFit="1" customWidth="1"/>
    <col min="1032" max="1032" width="18.5546875" style="11" customWidth="1"/>
    <col min="1033" max="1280" width="8.88671875" style="11"/>
    <col min="1281" max="1281" width="11.109375" style="11" customWidth="1"/>
    <col min="1282" max="1282" width="28" style="11" customWidth="1"/>
    <col min="1283" max="1283" width="4.5546875" style="11" bestFit="1" customWidth="1"/>
    <col min="1284" max="1284" width="6.44140625" style="11" customWidth="1"/>
    <col min="1285" max="1285" width="9.33203125" style="11" bestFit="1" customWidth="1"/>
    <col min="1286" max="1286" width="7.33203125" style="11" bestFit="1" customWidth="1"/>
    <col min="1287" max="1287" width="6.88671875" style="11" bestFit="1" customWidth="1"/>
    <col min="1288" max="1288" width="18.5546875" style="11" customWidth="1"/>
    <col min="1289" max="1536" width="8.88671875" style="11"/>
    <col min="1537" max="1537" width="11.109375" style="11" customWidth="1"/>
    <col min="1538" max="1538" width="28" style="11" customWidth="1"/>
    <col min="1539" max="1539" width="4.5546875" style="11" bestFit="1" customWidth="1"/>
    <col min="1540" max="1540" width="6.44140625" style="11" customWidth="1"/>
    <col min="1541" max="1541" width="9.33203125" style="11" bestFit="1" customWidth="1"/>
    <col min="1542" max="1542" width="7.33203125" style="11" bestFit="1" customWidth="1"/>
    <col min="1543" max="1543" width="6.88671875" style="11" bestFit="1" customWidth="1"/>
    <col min="1544" max="1544" width="18.5546875" style="11" customWidth="1"/>
    <col min="1545" max="1792" width="8.88671875" style="11"/>
    <col min="1793" max="1793" width="11.109375" style="11" customWidth="1"/>
    <col min="1794" max="1794" width="28" style="11" customWidth="1"/>
    <col min="1795" max="1795" width="4.5546875" style="11" bestFit="1" customWidth="1"/>
    <col min="1796" max="1796" width="6.44140625" style="11" customWidth="1"/>
    <col min="1797" max="1797" width="9.33203125" style="11" bestFit="1" customWidth="1"/>
    <col min="1798" max="1798" width="7.33203125" style="11" bestFit="1" customWidth="1"/>
    <col min="1799" max="1799" width="6.88671875" style="11" bestFit="1" customWidth="1"/>
    <col min="1800" max="1800" width="18.5546875" style="11" customWidth="1"/>
    <col min="1801" max="2048" width="8.88671875" style="11"/>
    <col min="2049" max="2049" width="11.109375" style="11" customWidth="1"/>
    <col min="2050" max="2050" width="28" style="11" customWidth="1"/>
    <col min="2051" max="2051" width="4.5546875" style="11" bestFit="1" customWidth="1"/>
    <col min="2052" max="2052" width="6.44140625" style="11" customWidth="1"/>
    <col min="2053" max="2053" width="9.33203125" style="11" bestFit="1" customWidth="1"/>
    <col min="2054" max="2054" width="7.33203125" style="11" bestFit="1" customWidth="1"/>
    <col min="2055" max="2055" width="6.88671875" style="11" bestFit="1" customWidth="1"/>
    <col min="2056" max="2056" width="18.5546875" style="11" customWidth="1"/>
    <col min="2057" max="2304" width="8.88671875" style="11"/>
    <col min="2305" max="2305" width="11.109375" style="11" customWidth="1"/>
    <col min="2306" max="2306" width="28" style="11" customWidth="1"/>
    <col min="2307" max="2307" width="4.5546875" style="11" bestFit="1" customWidth="1"/>
    <col min="2308" max="2308" width="6.44140625" style="11" customWidth="1"/>
    <col min="2309" max="2309" width="9.33203125" style="11" bestFit="1" customWidth="1"/>
    <col min="2310" max="2310" width="7.33203125" style="11" bestFit="1" customWidth="1"/>
    <col min="2311" max="2311" width="6.88671875" style="11" bestFit="1" customWidth="1"/>
    <col min="2312" max="2312" width="18.5546875" style="11" customWidth="1"/>
    <col min="2313" max="2560" width="8.88671875" style="11"/>
    <col min="2561" max="2561" width="11.109375" style="11" customWidth="1"/>
    <col min="2562" max="2562" width="28" style="11" customWidth="1"/>
    <col min="2563" max="2563" width="4.5546875" style="11" bestFit="1" customWidth="1"/>
    <col min="2564" max="2564" width="6.44140625" style="11" customWidth="1"/>
    <col min="2565" max="2565" width="9.33203125" style="11" bestFit="1" customWidth="1"/>
    <col min="2566" max="2566" width="7.33203125" style="11" bestFit="1" customWidth="1"/>
    <col min="2567" max="2567" width="6.88671875" style="11" bestFit="1" customWidth="1"/>
    <col min="2568" max="2568" width="18.5546875" style="11" customWidth="1"/>
    <col min="2569" max="2816" width="8.88671875" style="11"/>
    <col min="2817" max="2817" width="11.109375" style="11" customWidth="1"/>
    <col min="2818" max="2818" width="28" style="11" customWidth="1"/>
    <col min="2819" max="2819" width="4.5546875" style="11" bestFit="1" customWidth="1"/>
    <col min="2820" max="2820" width="6.44140625" style="11" customWidth="1"/>
    <col min="2821" max="2821" width="9.33203125" style="11" bestFit="1" customWidth="1"/>
    <col min="2822" max="2822" width="7.33203125" style="11" bestFit="1" customWidth="1"/>
    <col min="2823" max="2823" width="6.88671875" style="11" bestFit="1" customWidth="1"/>
    <col min="2824" max="2824" width="18.5546875" style="11" customWidth="1"/>
    <col min="2825" max="3072" width="8.88671875" style="11"/>
    <col min="3073" max="3073" width="11.109375" style="11" customWidth="1"/>
    <col min="3074" max="3074" width="28" style="11" customWidth="1"/>
    <col min="3075" max="3075" width="4.5546875" style="11" bestFit="1" customWidth="1"/>
    <col min="3076" max="3076" width="6.44140625" style="11" customWidth="1"/>
    <col min="3077" max="3077" width="9.33203125" style="11" bestFit="1" customWidth="1"/>
    <col min="3078" max="3078" width="7.33203125" style="11" bestFit="1" customWidth="1"/>
    <col min="3079" max="3079" width="6.88671875" style="11" bestFit="1" customWidth="1"/>
    <col min="3080" max="3080" width="18.5546875" style="11" customWidth="1"/>
    <col min="3081" max="3328" width="8.88671875" style="11"/>
    <col min="3329" max="3329" width="11.109375" style="11" customWidth="1"/>
    <col min="3330" max="3330" width="28" style="11" customWidth="1"/>
    <col min="3331" max="3331" width="4.5546875" style="11" bestFit="1" customWidth="1"/>
    <col min="3332" max="3332" width="6.44140625" style="11" customWidth="1"/>
    <col min="3333" max="3333" width="9.33203125" style="11" bestFit="1" customWidth="1"/>
    <col min="3334" max="3334" width="7.33203125" style="11" bestFit="1" customWidth="1"/>
    <col min="3335" max="3335" width="6.88671875" style="11" bestFit="1" customWidth="1"/>
    <col min="3336" max="3336" width="18.5546875" style="11" customWidth="1"/>
    <col min="3337" max="3584" width="8.88671875" style="11"/>
    <col min="3585" max="3585" width="11.109375" style="11" customWidth="1"/>
    <col min="3586" max="3586" width="28" style="11" customWidth="1"/>
    <col min="3587" max="3587" width="4.5546875" style="11" bestFit="1" customWidth="1"/>
    <col min="3588" max="3588" width="6.44140625" style="11" customWidth="1"/>
    <col min="3589" max="3589" width="9.33203125" style="11" bestFit="1" customWidth="1"/>
    <col min="3590" max="3590" width="7.33203125" style="11" bestFit="1" customWidth="1"/>
    <col min="3591" max="3591" width="6.88671875" style="11" bestFit="1" customWidth="1"/>
    <col min="3592" max="3592" width="18.5546875" style="11" customWidth="1"/>
    <col min="3593" max="3840" width="8.88671875" style="11"/>
    <col min="3841" max="3841" width="11.109375" style="11" customWidth="1"/>
    <col min="3842" max="3842" width="28" style="11" customWidth="1"/>
    <col min="3843" max="3843" width="4.5546875" style="11" bestFit="1" customWidth="1"/>
    <col min="3844" max="3844" width="6.44140625" style="11" customWidth="1"/>
    <col min="3845" max="3845" width="9.33203125" style="11" bestFit="1" customWidth="1"/>
    <col min="3846" max="3846" width="7.33203125" style="11" bestFit="1" customWidth="1"/>
    <col min="3847" max="3847" width="6.88671875" style="11" bestFit="1" customWidth="1"/>
    <col min="3848" max="3848" width="18.5546875" style="11" customWidth="1"/>
    <col min="3849" max="4096" width="8.88671875" style="11"/>
    <col min="4097" max="4097" width="11.109375" style="11" customWidth="1"/>
    <col min="4098" max="4098" width="28" style="11" customWidth="1"/>
    <col min="4099" max="4099" width="4.5546875" style="11" bestFit="1" customWidth="1"/>
    <col min="4100" max="4100" width="6.44140625" style="11" customWidth="1"/>
    <col min="4101" max="4101" width="9.33203125" style="11" bestFit="1" customWidth="1"/>
    <col min="4102" max="4102" width="7.33203125" style="11" bestFit="1" customWidth="1"/>
    <col min="4103" max="4103" width="6.88671875" style="11" bestFit="1" customWidth="1"/>
    <col min="4104" max="4104" width="18.5546875" style="11" customWidth="1"/>
    <col min="4105" max="4352" width="8.88671875" style="11"/>
    <col min="4353" max="4353" width="11.109375" style="11" customWidth="1"/>
    <col min="4354" max="4354" width="28" style="11" customWidth="1"/>
    <col min="4355" max="4355" width="4.5546875" style="11" bestFit="1" customWidth="1"/>
    <col min="4356" max="4356" width="6.44140625" style="11" customWidth="1"/>
    <col min="4357" max="4357" width="9.33203125" style="11" bestFit="1" customWidth="1"/>
    <col min="4358" max="4358" width="7.33203125" style="11" bestFit="1" customWidth="1"/>
    <col min="4359" max="4359" width="6.88671875" style="11" bestFit="1" customWidth="1"/>
    <col min="4360" max="4360" width="18.5546875" style="11" customWidth="1"/>
    <col min="4361" max="4608" width="8.88671875" style="11"/>
    <col min="4609" max="4609" width="11.109375" style="11" customWidth="1"/>
    <col min="4610" max="4610" width="28" style="11" customWidth="1"/>
    <col min="4611" max="4611" width="4.5546875" style="11" bestFit="1" customWidth="1"/>
    <col min="4612" max="4612" width="6.44140625" style="11" customWidth="1"/>
    <col min="4613" max="4613" width="9.33203125" style="11" bestFit="1" customWidth="1"/>
    <col min="4614" max="4614" width="7.33203125" style="11" bestFit="1" customWidth="1"/>
    <col min="4615" max="4615" width="6.88671875" style="11" bestFit="1" customWidth="1"/>
    <col min="4616" max="4616" width="18.5546875" style="11" customWidth="1"/>
    <col min="4617" max="4864" width="8.88671875" style="11"/>
    <col min="4865" max="4865" width="11.109375" style="11" customWidth="1"/>
    <col min="4866" max="4866" width="28" style="11" customWidth="1"/>
    <col min="4867" max="4867" width="4.5546875" style="11" bestFit="1" customWidth="1"/>
    <col min="4868" max="4868" width="6.44140625" style="11" customWidth="1"/>
    <col min="4869" max="4869" width="9.33203125" style="11" bestFit="1" customWidth="1"/>
    <col min="4870" max="4870" width="7.33203125" style="11" bestFit="1" customWidth="1"/>
    <col min="4871" max="4871" width="6.88671875" style="11" bestFit="1" customWidth="1"/>
    <col min="4872" max="4872" width="18.5546875" style="11" customWidth="1"/>
    <col min="4873" max="5120" width="8.88671875" style="11"/>
    <col min="5121" max="5121" width="11.109375" style="11" customWidth="1"/>
    <col min="5122" max="5122" width="28" style="11" customWidth="1"/>
    <col min="5123" max="5123" width="4.5546875" style="11" bestFit="1" customWidth="1"/>
    <col min="5124" max="5124" width="6.44140625" style="11" customWidth="1"/>
    <col min="5125" max="5125" width="9.33203125" style="11" bestFit="1" customWidth="1"/>
    <col min="5126" max="5126" width="7.33203125" style="11" bestFit="1" customWidth="1"/>
    <col min="5127" max="5127" width="6.88671875" style="11" bestFit="1" customWidth="1"/>
    <col min="5128" max="5128" width="18.5546875" style="11" customWidth="1"/>
    <col min="5129" max="5376" width="8.88671875" style="11"/>
    <col min="5377" max="5377" width="11.109375" style="11" customWidth="1"/>
    <col min="5378" max="5378" width="28" style="11" customWidth="1"/>
    <col min="5379" max="5379" width="4.5546875" style="11" bestFit="1" customWidth="1"/>
    <col min="5380" max="5380" width="6.44140625" style="11" customWidth="1"/>
    <col min="5381" max="5381" width="9.33203125" style="11" bestFit="1" customWidth="1"/>
    <col min="5382" max="5382" width="7.33203125" style="11" bestFit="1" customWidth="1"/>
    <col min="5383" max="5383" width="6.88671875" style="11" bestFit="1" customWidth="1"/>
    <col min="5384" max="5384" width="18.5546875" style="11" customWidth="1"/>
    <col min="5385" max="5632" width="8.88671875" style="11"/>
    <col min="5633" max="5633" width="11.109375" style="11" customWidth="1"/>
    <col min="5634" max="5634" width="28" style="11" customWidth="1"/>
    <col min="5635" max="5635" width="4.5546875" style="11" bestFit="1" customWidth="1"/>
    <col min="5636" max="5636" width="6.44140625" style="11" customWidth="1"/>
    <col min="5637" max="5637" width="9.33203125" style="11" bestFit="1" customWidth="1"/>
    <col min="5638" max="5638" width="7.33203125" style="11" bestFit="1" customWidth="1"/>
    <col min="5639" max="5639" width="6.88671875" style="11" bestFit="1" customWidth="1"/>
    <col min="5640" max="5640" width="18.5546875" style="11" customWidth="1"/>
    <col min="5641" max="5888" width="8.88671875" style="11"/>
    <col min="5889" max="5889" width="11.109375" style="11" customWidth="1"/>
    <col min="5890" max="5890" width="28" style="11" customWidth="1"/>
    <col min="5891" max="5891" width="4.5546875" style="11" bestFit="1" customWidth="1"/>
    <col min="5892" max="5892" width="6.44140625" style="11" customWidth="1"/>
    <col min="5893" max="5893" width="9.33203125" style="11" bestFit="1" customWidth="1"/>
    <col min="5894" max="5894" width="7.33203125" style="11" bestFit="1" customWidth="1"/>
    <col min="5895" max="5895" width="6.88671875" style="11" bestFit="1" customWidth="1"/>
    <col min="5896" max="5896" width="18.5546875" style="11" customWidth="1"/>
    <col min="5897" max="6144" width="8.88671875" style="11"/>
    <col min="6145" max="6145" width="11.109375" style="11" customWidth="1"/>
    <col min="6146" max="6146" width="28" style="11" customWidth="1"/>
    <col min="6147" max="6147" width="4.5546875" style="11" bestFit="1" customWidth="1"/>
    <col min="6148" max="6148" width="6.44140625" style="11" customWidth="1"/>
    <col min="6149" max="6149" width="9.33203125" style="11" bestFit="1" customWidth="1"/>
    <col min="6150" max="6150" width="7.33203125" style="11" bestFit="1" customWidth="1"/>
    <col min="6151" max="6151" width="6.88671875" style="11" bestFit="1" customWidth="1"/>
    <col min="6152" max="6152" width="18.5546875" style="11" customWidth="1"/>
    <col min="6153" max="6400" width="8.88671875" style="11"/>
    <col min="6401" max="6401" width="11.109375" style="11" customWidth="1"/>
    <col min="6402" max="6402" width="28" style="11" customWidth="1"/>
    <col min="6403" max="6403" width="4.5546875" style="11" bestFit="1" customWidth="1"/>
    <col min="6404" max="6404" width="6.44140625" style="11" customWidth="1"/>
    <col min="6405" max="6405" width="9.33203125" style="11" bestFit="1" customWidth="1"/>
    <col min="6406" max="6406" width="7.33203125" style="11" bestFit="1" customWidth="1"/>
    <col min="6407" max="6407" width="6.88671875" style="11" bestFit="1" customWidth="1"/>
    <col min="6408" max="6408" width="18.5546875" style="11" customWidth="1"/>
    <col min="6409" max="6656" width="8.88671875" style="11"/>
    <col min="6657" max="6657" width="11.109375" style="11" customWidth="1"/>
    <col min="6658" max="6658" width="28" style="11" customWidth="1"/>
    <col min="6659" max="6659" width="4.5546875" style="11" bestFit="1" customWidth="1"/>
    <col min="6660" max="6660" width="6.44140625" style="11" customWidth="1"/>
    <col min="6661" max="6661" width="9.33203125" style="11" bestFit="1" customWidth="1"/>
    <col min="6662" max="6662" width="7.33203125" style="11" bestFit="1" customWidth="1"/>
    <col min="6663" max="6663" width="6.88671875" style="11" bestFit="1" customWidth="1"/>
    <col min="6664" max="6664" width="18.5546875" style="11" customWidth="1"/>
    <col min="6665" max="6912" width="8.88671875" style="11"/>
    <col min="6913" max="6913" width="11.109375" style="11" customWidth="1"/>
    <col min="6914" max="6914" width="28" style="11" customWidth="1"/>
    <col min="6915" max="6915" width="4.5546875" style="11" bestFit="1" customWidth="1"/>
    <col min="6916" max="6916" width="6.44140625" style="11" customWidth="1"/>
    <col min="6917" max="6917" width="9.33203125" style="11" bestFit="1" customWidth="1"/>
    <col min="6918" max="6918" width="7.33203125" style="11" bestFit="1" customWidth="1"/>
    <col min="6919" max="6919" width="6.88671875" style="11" bestFit="1" customWidth="1"/>
    <col min="6920" max="6920" width="18.5546875" style="11" customWidth="1"/>
    <col min="6921" max="7168" width="8.88671875" style="11"/>
    <col min="7169" max="7169" width="11.109375" style="11" customWidth="1"/>
    <col min="7170" max="7170" width="28" style="11" customWidth="1"/>
    <col min="7171" max="7171" width="4.5546875" style="11" bestFit="1" customWidth="1"/>
    <col min="7172" max="7172" width="6.44140625" style="11" customWidth="1"/>
    <col min="7173" max="7173" width="9.33203125" style="11" bestFit="1" customWidth="1"/>
    <col min="7174" max="7174" width="7.33203125" style="11" bestFit="1" customWidth="1"/>
    <col min="7175" max="7175" width="6.88671875" style="11" bestFit="1" customWidth="1"/>
    <col min="7176" max="7176" width="18.5546875" style="11" customWidth="1"/>
    <col min="7177" max="7424" width="8.88671875" style="11"/>
    <col min="7425" max="7425" width="11.109375" style="11" customWidth="1"/>
    <col min="7426" max="7426" width="28" style="11" customWidth="1"/>
    <col min="7427" max="7427" width="4.5546875" style="11" bestFit="1" customWidth="1"/>
    <col min="7428" max="7428" width="6.44140625" style="11" customWidth="1"/>
    <col min="7429" max="7429" width="9.33203125" style="11" bestFit="1" customWidth="1"/>
    <col min="7430" max="7430" width="7.33203125" style="11" bestFit="1" customWidth="1"/>
    <col min="7431" max="7431" width="6.88671875" style="11" bestFit="1" customWidth="1"/>
    <col min="7432" max="7432" width="18.5546875" style="11" customWidth="1"/>
    <col min="7433" max="7680" width="8.88671875" style="11"/>
    <col min="7681" max="7681" width="11.109375" style="11" customWidth="1"/>
    <col min="7682" max="7682" width="28" style="11" customWidth="1"/>
    <col min="7683" max="7683" width="4.5546875" style="11" bestFit="1" customWidth="1"/>
    <col min="7684" max="7684" width="6.44140625" style="11" customWidth="1"/>
    <col min="7685" max="7685" width="9.33203125" style="11" bestFit="1" customWidth="1"/>
    <col min="7686" max="7686" width="7.33203125" style="11" bestFit="1" customWidth="1"/>
    <col min="7687" max="7687" width="6.88671875" style="11" bestFit="1" customWidth="1"/>
    <col min="7688" max="7688" width="18.5546875" style="11" customWidth="1"/>
    <col min="7689" max="7936" width="8.88671875" style="11"/>
    <col min="7937" max="7937" width="11.109375" style="11" customWidth="1"/>
    <col min="7938" max="7938" width="28" style="11" customWidth="1"/>
    <col min="7939" max="7939" width="4.5546875" style="11" bestFit="1" customWidth="1"/>
    <col min="7940" max="7940" width="6.44140625" style="11" customWidth="1"/>
    <col min="7941" max="7941" width="9.33203125" style="11" bestFit="1" customWidth="1"/>
    <col min="7942" max="7942" width="7.33203125" style="11" bestFit="1" customWidth="1"/>
    <col min="7943" max="7943" width="6.88671875" style="11" bestFit="1" customWidth="1"/>
    <col min="7944" max="7944" width="18.5546875" style="11" customWidth="1"/>
    <col min="7945" max="8192" width="8.88671875" style="11"/>
    <col min="8193" max="8193" width="11.109375" style="11" customWidth="1"/>
    <col min="8194" max="8194" width="28" style="11" customWidth="1"/>
    <col min="8195" max="8195" width="4.5546875" style="11" bestFit="1" customWidth="1"/>
    <col min="8196" max="8196" width="6.44140625" style="11" customWidth="1"/>
    <col min="8197" max="8197" width="9.33203125" style="11" bestFit="1" customWidth="1"/>
    <col min="8198" max="8198" width="7.33203125" style="11" bestFit="1" customWidth="1"/>
    <col min="8199" max="8199" width="6.88671875" style="11" bestFit="1" customWidth="1"/>
    <col min="8200" max="8200" width="18.5546875" style="11" customWidth="1"/>
    <col min="8201" max="8448" width="8.88671875" style="11"/>
    <col min="8449" max="8449" width="11.109375" style="11" customWidth="1"/>
    <col min="8450" max="8450" width="28" style="11" customWidth="1"/>
    <col min="8451" max="8451" width="4.5546875" style="11" bestFit="1" customWidth="1"/>
    <col min="8452" max="8452" width="6.44140625" style="11" customWidth="1"/>
    <col min="8453" max="8453" width="9.33203125" style="11" bestFit="1" customWidth="1"/>
    <col min="8454" max="8454" width="7.33203125" style="11" bestFit="1" customWidth="1"/>
    <col min="8455" max="8455" width="6.88671875" style="11" bestFit="1" customWidth="1"/>
    <col min="8456" max="8456" width="18.5546875" style="11" customWidth="1"/>
    <col min="8457" max="8704" width="8.88671875" style="11"/>
    <col min="8705" max="8705" width="11.109375" style="11" customWidth="1"/>
    <col min="8706" max="8706" width="28" style="11" customWidth="1"/>
    <col min="8707" max="8707" width="4.5546875" style="11" bestFit="1" customWidth="1"/>
    <col min="8708" max="8708" width="6.44140625" style="11" customWidth="1"/>
    <col min="8709" max="8709" width="9.33203125" style="11" bestFit="1" customWidth="1"/>
    <col min="8710" max="8710" width="7.33203125" style="11" bestFit="1" customWidth="1"/>
    <col min="8711" max="8711" width="6.88671875" style="11" bestFit="1" customWidth="1"/>
    <col min="8712" max="8712" width="18.5546875" style="11" customWidth="1"/>
    <col min="8713" max="8960" width="8.88671875" style="11"/>
    <col min="8961" max="8961" width="11.109375" style="11" customWidth="1"/>
    <col min="8962" max="8962" width="28" style="11" customWidth="1"/>
    <col min="8963" max="8963" width="4.5546875" style="11" bestFit="1" customWidth="1"/>
    <col min="8964" max="8964" width="6.44140625" style="11" customWidth="1"/>
    <col min="8965" max="8965" width="9.33203125" style="11" bestFit="1" customWidth="1"/>
    <col min="8966" max="8966" width="7.33203125" style="11" bestFit="1" customWidth="1"/>
    <col min="8967" max="8967" width="6.88671875" style="11" bestFit="1" customWidth="1"/>
    <col min="8968" max="8968" width="18.5546875" style="11" customWidth="1"/>
    <col min="8969" max="9216" width="8.88671875" style="11"/>
    <col min="9217" max="9217" width="11.109375" style="11" customWidth="1"/>
    <col min="9218" max="9218" width="28" style="11" customWidth="1"/>
    <col min="9219" max="9219" width="4.5546875" style="11" bestFit="1" customWidth="1"/>
    <col min="9220" max="9220" width="6.44140625" style="11" customWidth="1"/>
    <col min="9221" max="9221" width="9.33203125" style="11" bestFit="1" customWidth="1"/>
    <col min="9222" max="9222" width="7.33203125" style="11" bestFit="1" customWidth="1"/>
    <col min="9223" max="9223" width="6.88671875" style="11" bestFit="1" customWidth="1"/>
    <col min="9224" max="9224" width="18.5546875" style="11" customWidth="1"/>
    <col min="9225" max="9472" width="8.88671875" style="11"/>
    <col min="9473" max="9473" width="11.109375" style="11" customWidth="1"/>
    <col min="9474" max="9474" width="28" style="11" customWidth="1"/>
    <col min="9475" max="9475" width="4.5546875" style="11" bestFit="1" customWidth="1"/>
    <col min="9476" max="9476" width="6.44140625" style="11" customWidth="1"/>
    <col min="9477" max="9477" width="9.33203125" style="11" bestFit="1" customWidth="1"/>
    <col min="9478" max="9478" width="7.33203125" style="11" bestFit="1" customWidth="1"/>
    <col min="9479" max="9479" width="6.88671875" style="11" bestFit="1" customWidth="1"/>
    <col min="9480" max="9480" width="18.5546875" style="11" customWidth="1"/>
    <col min="9481" max="9728" width="8.88671875" style="11"/>
    <col min="9729" max="9729" width="11.109375" style="11" customWidth="1"/>
    <col min="9730" max="9730" width="28" style="11" customWidth="1"/>
    <col min="9731" max="9731" width="4.5546875" style="11" bestFit="1" customWidth="1"/>
    <col min="9732" max="9732" width="6.44140625" style="11" customWidth="1"/>
    <col min="9733" max="9733" width="9.33203125" style="11" bestFit="1" customWidth="1"/>
    <col min="9734" max="9734" width="7.33203125" style="11" bestFit="1" customWidth="1"/>
    <col min="9735" max="9735" width="6.88671875" style="11" bestFit="1" customWidth="1"/>
    <col min="9736" max="9736" width="18.5546875" style="11" customWidth="1"/>
    <col min="9737" max="9984" width="8.88671875" style="11"/>
    <col min="9985" max="9985" width="11.109375" style="11" customWidth="1"/>
    <col min="9986" max="9986" width="28" style="11" customWidth="1"/>
    <col min="9987" max="9987" width="4.5546875" style="11" bestFit="1" customWidth="1"/>
    <col min="9988" max="9988" width="6.44140625" style="11" customWidth="1"/>
    <col min="9989" max="9989" width="9.33203125" style="11" bestFit="1" customWidth="1"/>
    <col min="9990" max="9990" width="7.33203125" style="11" bestFit="1" customWidth="1"/>
    <col min="9991" max="9991" width="6.88671875" style="11" bestFit="1" customWidth="1"/>
    <col min="9992" max="9992" width="18.5546875" style="11" customWidth="1"/>
    <col min="9993" max="10240" width="8.88671875" style="11"/>
    <col min="10241" max="10241" width="11.109375" style="11" customWidth="1"/>
    <col min="10242" max="10242" width="28" style="11" customWidth="1"/>
    <col min="10243" max="10243" width="4.5546875" style="11" bestFit="1" customWidth="1"/>
    <col min="10244" max="10244" width="6.44140625" style="11" customWidth="1"/>
    <col min="10245" max="10245" width="9.33203125" style="11" bestFit="1" customWidth="1"/>
    <col min="10246" max="10246" width="7.33203125" style="11" bestFit="1" customWidth="1"/>
    <col min="10247" max="10247" width="6.88671875" style="11" bestFit="1" customWidth="1"/>
    <col min="10248" max="10248" width="18.5546875" style="11" customWidth="1"/>
    <col min="10249" max="10496" width="8.88671875" style="11"/>
    <col min="10497" max="10497" width="11.109375" style="11" customWidth="1"/>
    <col min="10498" max="10498" width="28" style="11" customWidth="1"/>
    <col min="10499" max="10499" width="4.5546875" style="11" bestFit="1" customWidth="1"/>
    <col min="10500" max="10500" width="6.44140625" style="11" customWidth="1"/>
    <col min="10501" max="10501" width="9.33203125" style="11" bestFit="1" customWidth="1"/>
    <col min="10502" max="10502" width="7.33203125" style="11" bestFit="1" customWidth="1"/>
    <col min="10503" max="10503" width="6.88671875" style="11" bestFit="1" customWidth="1"/>
    <col min="10504" max="10504" width="18.5546875" style="11" customWidth="1"/>
    <col min="10505" max="10752" width="8.88671875" style="11"/>
    <col min="10753" max="10753" width="11.109375" style="11" customWidth="1"/>
    <col min="10754" max="10754" width="28" style="11" customWidth="1"/>
    <col min="10755" max="10755" width="4.5546875" style="11" bestFit="1" customWidth="1"/>
    <col min="10756" max="10756" width="6.44140625" style="11" customWidth="1"/>
    <col min="10757" max="10757" width="9.33203125" style="11" bestFit="1" customWidth="1"/>
    <col min="10758" max="10758" width="7.33203125" style="11" bestFit="1" customWidth="1"/>
    <col min="10759" max="10759" width="6.88671875" style="11" bestFit="1" customWidth="1"/>
    <col min="10760" max="10760" width="18.5546875" style="11" customWidth="1"/>
    <col min="10761" max="11008" width="8.88671875" style="11"/>
    <col min="11009" max="11009" width="11.109375" style="11" customWidth="1"/>
    <col min="11010" max="11010" width="28" style="11" customWidth="1"/>
    <col min="11011" max="11011" width="4.5546875" style="11" bestFit="1" customWidth="1"/>
    <col min="11012" max="11012" width="6.44140625" style="11" customWidth="1"/>
    <col min="11013" max="11013" width="9.33203125" style="11" bestFit="1" customWidth="1"/>
    <col min="11014" max="11014" width="7.33203125" style="11" bestFit="1" customWidth="1"/>
    <col min="11015" max="11015" width="6.88671875" style="11" bestFit="1" customWidth="1"/>
    <col min="11016" max="11016" width="18.5546875" style="11" customWidth="1"/>
    <col min="11017" max="11264" width="8.88671875" style="11"/>
    <col min="11265" max="11265" width="11.109375" style="11" customWidth="1"/>
    <col min="11266" max="11266" width="28" style="11" customWidth="1"/>
    <col min="11267" max="11267" width="4.5546875" style="11" bestFit="1" customWidth="1"/>
    <col min="11268" max="11268" width="6.44140625" style="11" customWidth="1"/>
    <col min="11269" max="11269" width="9.33203125" style="11" bestFit="1" customWidth="1"/>
    <col min="11270" max="11270" width="7.33203125" style="11" bestFit="1" customWidth="1"/>
    <col min="11271" max="11271" width="6.88671875" style="11" bestFit="1" customWidth="1"/>
    <col min="11272" max="11272" width="18.5546875" style="11" customWidth="1"/>
    <col min="11273" max="11520" width="8.88671875" style="11"/>
    <col min="11521" max="11521" width="11.109375" style="11" customWidth="1"/>
    <col min="11522" max="11522" width="28" style="11" customWidth="1"/>
    <col min="11523" max="11523" width="4.5546875" style="11" bestFit="1" customWidth="1"/>
    <col min="11524" max="11524" width="6.44140625" style="11" customWidth="1"/>
    <col min="11525" max="11525" width="9.33203125" style="11" bestFit="1" customWidth="1"/>
    <col min="11526" max="11526" width="7.33203125" style="11" bestFit="1" customWidth="1"/>
    <col min="11527" max="11527" width="6.88671875" style="11" bestFit="1" customWidth="1"/>
    <col min="11528" max="11528" width="18.5546875" style="11" customWidth="1"/>
    <col min="11529" max="11776" width="8.88671875" style="11"/>
    <col min="11777" max="11777" width="11.109375" style="11" customWidth="1"/>
    <col min="11778" max="11778" width="28" style="11" customWidth="1"/>
    <col min="11779" max="11779" width="4.5546875" style="11" bestFit="1" customWidth="1"/>
    <col min="11780" max="11780" width="6.44140625" style="11" customWidth="1"/>
    <col min="11781" max="11781" width="9.33203125" style="11" bestFit="1" customWidth="1"/>
    <col min="11782" max="11782" width="7.33203125" style="11" bestFit="1" customWidth="1"/>
    <col min="11783" max="11783" width="6.88671875" style="11" bestFit="1" customWidth="1"/>
    <col min="11784" max="11784" width="18.5546875" style="11" customWidth="1"/>
    <col min="11785" max="12032" width="8.88671875" style="11"/>
    <col min="12033" max="12033" width="11.109375" style="11" customWidth="1"/>
    <col min="12034" max="12034" width="28" style="11" customWidth="1"/>
    <col min="12035" max="12035" width="4.5546875" style="11" bestFit="1" customWidth="1"/>
    <col min="12036" max="12036" width="6.44140625" style="11" customWidth="1"/>
    <col min="12037" max="12037" width="9.33203125" style="11" bestFit="1" customWidth="1"/>
    <col min="12038" max="12038" width="7.33203125" style="11" bestFit="1" customWidth="1"/>
    <col min="12039" max="12039" width="6.88671875" style="11" bestFit="1" customWidth="1"/>
    <col min="12040" max="12040" width="18.5546875" style="11" customWidth="1"/>
    <col min="12041" max="12288" width="8.88671875" style="11"/>
    <col min="12289" max="12289" width="11.109375" style="11" customWidth="1"/>
    <col min="12290" max="12290" width="28" style="11" customWidth="1"/>
    <col min="12291" max="12291" width="4.5546875" style="11" bestFit="1" customWidth="1"/>
    <col min="12292" max="12292" width="6.44140625" style="11" customWidth="1"/>
    <col min="12293" max="12293" width="9.33203125" style="11" bestFit="1" customWidth="1"/>
    <col min="12294" max="12294" width="7.33203125" style="11" bestFit="1" customWidth="1"/>
    <col min="12295" max="12295" width="6.88671875" style="11" bestFit="1" customWidth="1"/>
    <col min="12296" max="12296" width="18.5546875" style="11" customWidth="1"/>
    <col min="12297" max="12544" width="8.88671875" style="11"/>
    <col min="12545" max="12545" width="11.109375" style="11" customWidth="1"/>
    <col min="12546" max="12546" width="28" style="11" customWidth="1"/>
    <col min="12547" max="12547" width="4.5546875" style="11" bestFit="1" customWidth="1"/>
    <col min="12548" max="12548" width="6.44140625" style="11" customWidth="1"/>
    <col min="12549" max="12549" width="9.33203125" style="11" bestFit="1" customWidth="1"/>
    <col min="12550" max="12550" width="7.33203125" style="11" bestFit="1" customWidth="1"/>
    <col min="12551" max="12551" width="6.88671875" style="11" bestFit="1" customWidth="1"/>
    <col min="12552" max="12552" width="18.5546875" style="11" customWidth="1"/>
    <col min="12553" max="12800" width="8.88671875" style="11"/>
    <col min="12801" max="12801" width="11.109375" style="11" customWidth="1"/>
    <col min="12802" max="12802" width="28" style="11" customWidth="1"/>
    <col min="12803" max="12803" width="4.5546875" style="11" bestFit="1" customWidth="1"/>
    <col min="12804" max="12804" width="6.44140625" style="11" customWidth="1"/>
    <col min="12805" max="12805" width="9.33203125" style="11" bestFit="1" customWidth="1"/>
    <col min="12806" max="12806" width="7.33203125" style="11" bestFit="1" customWidth="1"/>
    <col min="12807" max="12807" width="6.88671875" style="11" bestFit="1" customWidth="1"/>
    <col min="12808" max="12808" width="18.5546875" style="11" customWidth="1"/>
    <col min="12809" max="13056" width="8.88671875" style="11"/>
    <col min="13057" max="13057" width="11.109375" style="11" customWidth="1"/>
    <col min="13058" max="13058" width="28" style="11" customWidth="1"/>
    <col min="13059" max="13059" width="4.5546875" style="11" bestFit="1" customWidth="1"/>
    <col min="13060" max="13060" width="6.44140625" style="11" customWidth="1"/>
    <col min="13061" max="13061" width="9.33203125" style="11" bestFit="1" customWidth="1"/>
    <col min="13062" max="13062" width="7.33203125" style="11" bestFit="1" customWidth="1"/>
    <col min="13063" max="13063" width="6.88671875" style="11" bestFit="1" customWidth="1"/>
    <col min="13064" max="13064" width="18.5546875" style="11" customWidth="1"/>
    <col min="13065" max="13312" width="8.88671875" style="11"/>
    <col min="13313" max="13313" width="11.109375" style="11" customWidth="1"/>
    <col min="13314" max="13314" width="28" style="11" customWidth="1"/>
    <col min="13315" max="13315" width="4.5546875" style="11" bestFit="1" customWidth="1"/>
    <col min="13316" max="13316" width="6.44140625" style="11" customWidth="1"/>
    <col min="13317" max="13317" width="9.33203125" style="11" bestFit="1" customWidth="1"/>
    <col min="13318" max="13318" width="7.33203125" style="11" bestFit="1" customWidth="1"/>
    <col min="13319" max="13319" width="6.88671875" style="11" bestFit="1" customWidth="1"/>
    <col min="13320" max="13320" width="18.5546875" style="11" customWidth="1"/>
    <col min="13321" max="13568" width="8.88671875" style="11"/>
    <col min="13569" max="13569" width="11.109375" style="11" customWidth="1"/>
    <col min="13570" max="13570" width="28" style="11" customWidth="1"/>
    <col min="13571" max="13571" width="4.5546875" style="11" bestFit="1" customWidth="1"/>
    <col min="13572" max="13572" width="6.44140625" style="11" customWidth="1"/>
    <col min="13573" max="13573" width="9.33203125" style="11" bestFit="1" customWidth="1"/>
    <col min="13574" max="13574" width="7.33203125" style="11" bestFit="1" customWidth="1"/>
    <col min="13575" max="13575" width="6.88671875" style="11" bestFit="1" customWidth="1"/>
    <col min="13576" max="13576" width="18.5546875" style="11" customWidth="1"/>
    <col min="13577" max="13824" width="8.88671875" style="11"/>
    <col min="13825" max="13825" width="11.109375" style="11" customWidth="1"/>
    <col min="13826" max="13826" width="28" style="11" customWidth="1"/>
    <col min="13827" max="13827" width="4.5546875" style="11" bestFit="1" customWidth="1"/>
    <col min="13828" max="13828" width="6.44140625" style="11" customWidth="1"/>
    <col min="13829" max="13829" width="9.33203125" style="11" bestFit="1" customWidth="1"/>
    <col min="13830" max="13830" width="7.33203125" style="11" bestFit="1" customWidth="1"/>
    <col min="13831" max="13831" width="6.88671875" style="11" bestFit="1" customWidth="1"/>
    <col min="13832" max="13832" width="18.5546875" style="11" customWidth="1"/>
    <col min="13833" max="14080" width="8.88671875" style="11"/>
    <col min="14081" max="14081" width="11.109375" style="11" customWidth="1"/>
    <col min="14082" max="14082" width="28" style="11" customWidth="1"/>
    <col min="14083" max="14083" width="4.5546875" style="11" bestFit="1" customWidth="1"/>
    <col min="14084" max="14084" width="6.44140625" style="11" customWidth="1"/>
    <col min="14085" max="14085" width="9.33203125" style="11" bestFit="1" customWidth="1"/>
    <col min="14086" max="14086" width="7.33203125" style="11" bestFit="1" customWidth="1"/>
    <col min="14087" max="14087" width="6.88671875" style="11" bestFit="1" customWidth="1"/>
    <col min="14088" max="14088" width="18.5546875" style="11" customWidth="1"/>
    <col min="14089" max="14336" width="8.88671875" style="11"/>
    <col min="14337" max="14337" width="11.109375" style="11" customWidth="1"/>
    <col min="14338" max="14338" width="28" style="11" customWidth="1"/>
    <col min="14339" max="14339" width="4.5546875" style="11" bestFit="1" customWidth="1"/>
    <col min="14340" max="14340" width="6.44140625" style="11" customWidth="1"/>
    <col min="14341" max="14341" width="9.33203125" style="11" bestFit="1" customWidth="1"/>
    <col min="14342" max="14342" width="7.33203125" style="11" bestFit="1" customWidth="1"/>
    <col min="14343" max="14343" width="6.88671875" style="11" bestFit="1" customWidth="1"/>
    <col min="14344" max="14344" width="18.5546875" style="11" customWidth="1"/>
    <col min="14345" max="14592" width="8.88671875" style="11"/>
    <col min="14593" max="14593" width="11.109375" style="11" customWidth="1"/>
    <col min="14594" max="14594" width="28" style="11" customWidth="1"/>
    <col min="14595" max="14595" width="4.5546875" style="11" bestFit="1" customWidth="1"/>
    <col min="14596" max="14596" width="6.44140625" style="11" customWidth="1"/>
    <col min="14597" max="14597" width="9.33203125" style="11" bestFit="1" customWidth="1"/>
    <col min="14598" max="14598" width="7.33203125" style="11" bestFit="1" customWidth="1"/>
    <col min="14599" max="14599" width="6.88671875" style="11" bestFit="1" customWidth="1"/>
    <col min="14600" max="14600" width="18.5546875" style="11" customWidth="1"/>
    <col min="14601" max="14848" width="8.88671875" style="11"/>
    <col min="14849" max="14849" width="11.109375" style="11" customWidth="1"/>
    <col min="14850" max="14850" width="28" style="11" customWidth="1"/>
    <col min="14851" max="14851" width="4.5546875" style="11" bestFit="1" customWidth="1"/>
    <col min="14852" max="14852" width="6.44140625" style="11" customWidth="1"/>
    <col min="14853" max="14853" width="9.33203125" style="11" bestFit="1" customWidth="1"/>
    <col min="14854" max="14854" width="7.33203125" style="11" bestFit="1" customWidth="1"/>
    <col min="14855" max="14855" width="6.88671875" style="11" bestFit="1" customWidth="1"/>
    <col min="14856" max="14856" width="18.5546875" style="11" customWidth="1"/>
    <col min="14857" max="15104" width="8.88671875" style="11"/>
    <col min="15105" max="15105" width="11.109375" style="11" customWidth="1"/>
    <col min="15106" max="15106" width="28" style="11" customWidth="1"/>
    <col min="15107" max="15107" width="4.5546875" style="11" bestFit="1" customWidth="1"/>
    <col min="15108" max="15108" width="6.44140625" style="11" customWidth="1"/>
    <col min="15109" max="15109" width="9.33203125" style="11" bestFit="1" customWidth="1"/>
    <col min="15110" max="15110" width="7.33203125" style="11" bestFit="1" customWidth="1"/>
    <col min="15111" max="15111" width="6.88671875" style="11" bestFit="1" customWidth="1"/>
    <col min="15112" max="15112" width="18.5546875" style="11" customWidth="1"/>
    <col min="15113" max="15360" width="8.88671875" style="11"/>
    <col min="15361" max="15361" width="11.109375" style="11" customWidth="1"/>
    <col min="15362" max="15362" width="28" style="11" customWidth="1"/>
    <col min="15363" max="15363" width="4.5546875" style="11" bestFit="1" customWidth="1"/>
    <col min="15364" max="15364" width="6.44140625" style="11" customWidth="1"/>
    <col min="15365" max="15365" width="9.33203125" style="11" bestFit="1" customWidth="1"/>
    <col min="15366" max="15366" width="7.33203125" style="11" bestFit="1" customWidth="1"/>
    <col min="15367" max="15367" width="6.88671875" style="11" bestFit="1" customWidth="1"/>
    <col min="15368" max="15368" width="18.5546875" style="11" customWidth="1"/>
    <col min="15369" max="15616" width="8.88671875" style="11"/>
    <col min="15617" max="15617" width="11.109375" style="11" customWidth="1"/>
    <col min="15618" max="15618" width="28" style="11" customWidth="1"/>
    <col min="15619" max="15619" width="4.5546875" style="11" bestFit="1" customWidth="1"/>
    <col min="15620" max="15620" width="6.44140625" style="11" customWidth="1"/>
    <col min="15621" max="15621" width="9.33203125" style="11" bestFit="1" customWidth="1"/>
    <col min="15622" max="15622" width="7.33203125" style="11" bestFit="1" customWidth="1"/>
    <col min="15623" max="15623" width="6.88671875" style="11" bestFit="1" customWidth="1"/>
    <col min="15624" max="15624" width="18.5546875" style="11" customWidth="1"/>
    <col min="15625" max="15872" width="8.88671875" style="11"/>
    <col min="15873" max="15873" width="11.109375" style="11" customWidth="1"/>
    <col min="15874" max="15874" width="28" style="11" customWidth="1"/>
    <col min="15875" max="15875" width="4.5546875" style="11" bestFit="1" customWidth="1"/>
    <col min="15876" max="15876" width="6.44140625" style="11" customWidth="1"/>
    <col min="15877" max="15877" width="9.33203125" style="11" bestFit="1" customWidth="1"/>
    <col min="15878" max="15878" width="7.33203125" style="11" bestFit="1" customWidth="1"/>
    <col min="15879" max="15879" width="6.88671875" style="11" bestFit="1" customWidth="1"/>
    <col min="15880" max="15880" width="18.5546875" style="11" customWidth="1"/>
    <col min="15881" max="16128" width="8.88671875" style="11"/>
    <col min="16129" max="16129" width="11.109375" style="11" customWidth="1"/>
    <col min="16130" max="16130" width="28" style="11" customWidth="1"/>
    <col min="16131" max="16131" width="4.5546875" style="11" bestFit="1" customWidth="1"/>
    <col min="16132" max="16132" width="6.44140625" style="11" customWidth="1"/>
    <col min="16133" max="16133" width="9.33203125" style="11" bestFit="1" customWidth="1"/>
    <col min="16134" max="16134" width="7.33203125" style="11" bestFit="1" customWidth="1"/>
    <col min="16135" max="16135" width="6.88671875" style="11" bestFit="1" customWidth="1"/>
    <col min="16136" max="16136" width="18.5546875" style="11" customWidth="1"/>
    <col min="16137" max="16384" width="8.88671875" style="11"/>
  </cols>
  <sheetData>
    <row r="1" spans="1:8" ht="18.600000000000001" customHeight="1" x14ac:dyDescent="0.25">
      <c r="A1" s="233" t="str">
        <f>'BOQ Barikot'!A1:I1</f>
        <v>EFAP-KPID- CW-14: Repair and Rehabilitation of and Flood Protection Structures, Swat. Swat Irrigation Division-I</v>
      </c>
      <c r="B1" s="233"/>
      <c r="C1" s="233"/>
      <c r="D1" s="233"/>
      <c r="E1" s="233"/>
      <c r="F1" s="233"/>
      <c r="G1" s="233"/>
      <c r="H1" s="233"/>
    </row>
    <row r="2" spans="1:8" ht="22.5" customHeight="1" x14ac:dyDescent="0.25">
      <c r="A2" s="234" t="str">
        <f>'BOQ Barikot'!A2:I2</f>
        <v>1. Rehabilitation  of flood protection works along  Locals Khwars at  Villages Galegay,Kot,Brikot and adjoining area District Swat.</v>
      </c>
      <c r="B2" s="234"/>
      <c r="C2" s="234"/>
      <c r="D2" s="234"/>
      <c r="E2" s="234"/>
      <c r="F2" s="234"/>
      <c r="G2" s="234"/>
      <c r="H2" s="234"/>
    </row>
    <row r="3" spans="1:8" ht="18" customHeight="1" x14ac:dyDescent="0.25">
      <c r="A3" s="235" t="str">
        <f>'BOQ Barikot'!A3:I3</f>
        <v>Bill of Quatities for Proposed Flood Protection Structure at Barikot District Swat</v>
      </c>
      <c r="B3" s="235"/>
      <c r="C3" s="235"/>
      <c r="D3" s="235"/>
      <c r="E3" s="235"/>
      <c r="F3" s="235"/>
      <c r="G3" s="235"/>
      <c r="H3" s="235"/>
    </row>
    <row r="4" spans="1:8" x14ac:dyDescent="0.25">
      <c r="A4" s="236" t="s">
        <v>34</v>
      </c>
      <c r="B4" s="237" t="s">
        <v>0</v>
      </c>
      <c r="C4" s="237" t="s">
        <v>7</v>
      </c>
      <c r="D4" s="237" t="s">
        <v>35</v>
      </c>
      <c r="E4" s="237" t="s">
        <v>36</v>
      </c>
      <c r="F4" s="237"/>
      <c r="G4" s="237"/>
      <c r="H4" s="237" t="s">
        <v>9</v>
      </c>
    </row>
    <row r="5" spans="1:8" ht="15" customHeight="1" x14ac:dyDescent="0.25">
      <c r="A5" s="236"/>
      <c r="B5" s="237"/>
      <c r="C5" s="237"/>
      <c r="D5" s="237"/>
      <c r="E5" s="12" t="s">
        <v>37</v>
      </c>
      <c r="F5" s="12" t="s">
        <v>38</v>
      </c>
      <c r="G5" s="12" t="s">
        <v>39</v>
      </c>
      <c r="H5" s="237"/>
    </row>
    <row r="6" spans="1:8" ht="31.95" customHeight="1" x14ac:dyDescent="0.25">
      <c r="A6" s="12" t="s">
        <v>12</v>
      </c>
      <c r="B6" s="218" t="s">
        <v>13</v>
      </c>
      <c r="C6" s="218"/>
      <c r="D6" s="218"/>
      <c r="E6" s="218"/>
      <c r="F6" s="218"/>
      <c r="G6" s="218"/>
      <c r="H6" s="218"/>
    </row>
    <row r="7" spans="1:8" x14ac:dyDescent="0.25">
      <c r="A7" s="13"/>
      <c r="B7" s="13" t="s">
        <v>40</v>
      </c>
      <c r="C7" s="9" t="s">
        <v>14</v>
      </c>
      <c r="D7" s="9">
        <v>1</v>
      </c>
      <c r="E7" s="14">
        <v>0</v>
      </c>
      <c r="F7" s="15">
        <f>'[18]Table Bahrin'!$E$23</f>
        <v>1.5</v>
      </c>
      <c r="G7" s="15">
        <f>'[18]Table Bahrin'!$G$23</f>
        <v>1.8</v>
      </c>
      <c r="H7" s="16">
        <f>G7*F7*E7*D7</f>
        <v>0</v>
      </c>
    </row>
    <row r="8" spans="1:8" x14ac:dyDescent="0.25">
      <c r="A8" s="13"/>
      <c r="B8" s="13" t="s">
        <v>41</v>
      </c>
      <c r="C8" s="9" t="s">
        <v>14</v>
      </c>
      <c r="D8" s="9">
        <v>1</v>
      </c>
      <c r="E8" s="10">
        <f>E7</f>
        <v>0</v>
      </c>
      <c r="F8" s="15">
        <f>'[18]Table Bahrin'!$F$23</f>
        <v>10</v>
      </c>
      <c r="G8" s="17">
        <f>G7</f>
        <v>1.8</v>
      </c>
      <c r="H8" s="16">
        <f>G8*F8*E8*D8</f>
        <v>0</v>
      </c>
    </row>
    <row r="9" spans="1:8" x14ac:dyDescent="0.25">
      <c r="A9" s="13"/>
      <c r="B9" s="13" t="s">
        <v>42</v>
      </c>
      <c r="C9" s="9" t="s">
        <v>14</v>
      </c>
      <c r="D9" s="9">
        <v>3</v>
      </c>
      <c r="E9" s="18">
        <v>0</v>
      </c>
      <c r="F9" s="18">
        <v>15</v>
      </c>
      <c r="G9" s="18">
        <v>2</v>
      </c>
      <c r="H9" s="16">
        <f>G9*F9*E9*D9</f>
        <v>0</v>
      </c>
    </row>
    <row r="10" spans="1:8" x14ac:dyDescent="0.25">
      <c r="A10" s="13"/>
      <c r="B10" s="226" t="s">
        <v>43</v>
      </c>
      <c r="C10" s="226"/>
      <c r="D10" s="226"/>
      <c r="E10" s="226"/>
      <c r="F10" s="226"/>
      <c r="G10" s="226"/>
      <c r="H10" s="19">
        <f>SUM(H7:H9)</f>
        <v>0</v>
      </c>
    </row>
    <row r="11" spans="1:8" ht="24.6" customHeight="1" x14ac:dyDescent="0.25">
      <c r="A11" s="12" t="s">
        <v>16</v>
      </c>
      <c r="B11" s="218" t="s">
        <v>17</v>
      </c>
      <c r="C11" s="218"/>
      <c r="D11" s="218"/>
      <c r="E11" s="218"/>
      <c r="F11" s="218"/>
      <c r="G11" s="218"/>
      <c r="H11" s="218"/>
    </row>
    <row r="12" spans="1:8" x14ac:dyDescent="0.25">
      <c r="A12" s="13"/>
      <c r="B12" s="13" t="s">
        <v>41</v>
      </c>
      <c r="C12" s="9" t="s">
        <v>14</v>
      </c>
      <c r="D12" s="9">
        <v>1</v>
      </c>
      <c r="E12" s="9">
        <f>E7</f>
        <v>0</v>
      </c>
      <c r="F12" s="17">
        <f>F8</f>
        <v>10</v>
      </c>
      <c r="G12" s="17">
        <f>G7</f>
        <v>1.8</v>
      </c>
      <c r="H12" s="16">
        <f>G12*F12*E12*D12</f>
        <v>0</v>
      </c>
    </row>
    <row r="13" spans="1:8" x14ac:dyDescent="0.25">
      <c r="A13" s="13"/>
      <c r="B13" s="226" t="s">
        <v>43</v>
      </c>
      <c r="C13" s="226"/>
      <c r="D13" s="226"/>
      <c r="E13" s="226"/>
      <c r="F13" s="226"/>
      <c r="G13" s="226"/>
      <c r="H13" s="19">
        <f>SUM(H12)</f>
        <v>0</v>
      </c>
    </row>
    <row r="14" spans="1:8" ht="18" customHeight="1" x14ac:dyDescent="0.25">
      <c r="A14" s="12" t="s">
        <v>18</v>
      </c>
      <c r="B14" s="230" t="s">
        <v>19</v>
      </c>
      <c r="C14" s="231"/>
      <c r="D14" s="231"/>
      <c r="E14" s="231"/>
      <c r="F14" s="231"/>
      <c r="G14" s="231"/>
      <c r="H14" s="232"/>
    </row>
    <row r="15" spans="1:8" ht="13.2" customHeight="1" x14ac:dyDescent="0.25">
      <c r="A15" s="12"/>
      <c r="B15" s="8" t="s">
        <v>44</v>
      </c>
      <c r="C15" s="20" t="s">
        <v>20</v>
      </c>
      <c r="D15" s="20">
        <v>2</v>
      </c>
      <c r="E15" s="20">
        <f>E7</f>
        <v>0</v>
      </c>
      <c r="F15" s="21">
        <f>F8</f>
        <v>10</v>
      </c>
      <c r="G15" s="20"/>
      <c r="H15" s="22">
        <f>F15*E15*D15</f>
        <v>0</v>
      </c>
    </row>
    <row r="16" spans="1:8" ht="13.2" customHeight="1" x14ac:dyDescent="0.25">
      <c r="A16" s="12"/>
      <c r="B16" s="8" t="s">
        <v>45</v>
      </c>
      <c r="C16" s="20"/>
      <c r="D16" s="20">
        <f>9/3*2</f>
        <v>6</v>
      </c>
      <c r="E16" s="20">
        <f>E7</f>
        <v>0</v>
      </c>
      <c r="F16" s="21">
        <f>G7</f>
        <v>1.8</v>
      </c>
      <c r="G16" s="20"/>
      <c r="H16" s="22">
        <f>F16*E16*D16</f>
        <v>0</v>
      </c>
    </row>
    <row r="17" spans="1:8" ht="13.2" customHeight="1" x14ac:dyDescent="0.25">
      <c r="A17" s="12"/>
      <c r="B17" s="8" t="s">
        <v>46</v>
      </c>
      <c r="C17" s="20"/>
      <c r="D17" s="22">
        <f>(E16/3)*2</f>
        <v>0</v>
      </c>
      <c r="E17" s="21">
        <f>F8</f>
        <v>10</v>
      </c>
      <c r="F17" s="21">
        <f>G7</f>
        <v>1.8</v>
      </c>
      <c r="G17" s="20"/>
      <c r="H17" s="22">
        <f>F17*E17*D17</f>
        <v>0</v>
      </c>
    </row>
    <row r="18" spans="1:8" x14ac:dyDescent="0.25">
      <c r="A18" s="13"/>
      <c r="B18" s="226" t="s">
        <v>43</v>
      </c>
      <c r="C18" s="226"/>
      <c r="D18" s="226"/>
      <c r="E18" s="226"/>
      <c r="F18" s="226"/>
      <c r="G18" s="226"/>
      <c r="H18" s="19">
        <f>SUM(H15:H17)</f>
        <v>0</v>
      </c>
    </row>
    <row r="19" spans="1:8" x14ac:dyDescent="0.25">
      <c r="A19" s="12" t="s">
        <v>21</v>
      </c>
      <c r="B19" s="30" t="s">
        <v>22</v>
      </c>
      <c r="C19" s="31"/>
      <c r="D19" s="31"/>
      <c r="E19" s="31"/>
      <c r="F19" s="31"/>
      <c r="G19" s="31"/>
      <c r="H19" s="32"/>
    </row>
    <row r="20" spans="1:8" x14ac:dyDescent="0.25">
      <c r="A20" s="13"/>
      <c r="B20" s="23" t="s">
        <v>47</v>
      </c>
      <c r="C20" s="13" t="s">
        <v>14</v>
      </c>
      <c r="D20" s="9">
        <v>1</v>
      </c>
      <c r="E20" s="9">
        <f>E7</f>
        <v>0</v>
      </c>
      <c r="F20" s="24">
        <f>F7</f>
        <v>1.5</v>
      </c>
      <c r="G20" s="25">
        <v>0.3</v>
      </c>
      <c r="H20" s="16">
        <f>G20*F20*E20*D20</f>
        <v>0</v>
      </c>
    </row>
    <row r="21" spans="1:8" x14ac:dyDescent="0.25">
      <c r="A21" s="13"/>
      <c r="B21" s="226" t="s">
        <v>43</v>
      </c>
      <c r="C21" s="226"/>
      <c r="D21" s="226"/>
      <c r="E21" s="226"/>
      <c r="F21" s="226"/>
      <c r="G21" s="226"/>
      <c r="H21" s="19">
        <f>SUM(H20)</f>
        <v>0</v>
      </c>
    </row>
    <row r="22" spans="1:8" ht="16.95" customHeight="1" x14ac:dyDescent="0.25">
      <c r="A22" s="12" t="s">
        <v>23</v>
      </c>
      <c r="B22" s="230" t="s">
        <v>48</v>
      </c>
      <c r="C22" s="231"/>
      <c r="D22" s="231"/>
      <c r="E22" s="231"/>
      <c r="F22" s="231"/>
      <c r="G22" s="231"/>
      <c r="H22" s="232"/>
    </row>
    <row r="23" spans="1:8" ht="16.95" customHeight="1" x14ac:dyDescent="0.25">
      <c r="A23" s="12"/>
      <c r="B23" s="26" t="s">
        <v>49</v>
      </c>
      <c r="C23" s="9" t="s">
        <v>14</v>
      </c>
      <c r="D23" s="27">
        <v>1</v>
      </c>
      <c r="E23" s="27">
        <f>E7</f>
        <v>0</v>
      </c>
      <c r="F23" s="28">
        <f>F7/2</f>
        <v>0.8</v>
      </c>
      <c r="G23" s="28">
        <f>'[18]Table Bahrin'!$D$23</f>
        <v>2.5</v>
      </c>
      <c r="H23" s="16">
        <f>G23*F23*E23*D23</f>
        <v>0</v>
      </c>
    </row>
    <row r="24" spans="1:8" x14ac:dyDescent="0.25">
      <c r="A24" s="13"/>
      <c r="B24" s="226" t="s">
        <v>43</v>
      </c>
      <c r="C24" s="226"/>
      <c r="D24" s="226"/>
      <c r="E24" s="226"/>
      <c r="F24" s="226"/>
      <c r="G24" s="226"/>
      <c r="H24" s="19">
        <f>SUM(H23:H23)</f>
        <v>0</v>
      </c>
    </row>
    <row r="25" spans="1:8" x14ac:dyDescent="0.25">
      <c r="A25" s="29" t="s">
        <v>25</v>
      </c>
      <c r="B25" s="227" t="s">
        <v>26</v>
      </c>
      <c r="C25" s="228"/>
      <c r="D25" s="228"/>
      <c r="E25" s="228"/>
      <c r="F25" s="228"/>
      <c r="G25" s="228"/>
      <c r="H25" s="229"/>
    </row>
    <row r="26" spans="1:8" x14ac:dyDescent="0.25">
      <c r="A26" s="13"/>
      <c r="B26" s="23" t="s">
        <v>50</v>
      </c>
      <c r="C26" s="13" t="s">
        <v>14</v>
      </c>
      <c r="D26" s="9">
        <v>2</v>
      </c>
      <c r="E26" s="9">
        <f>E7</f>
        <v>0</v>
      </c>
      <c r="F26" s="13"/>
      <c r="G26" s="13">
        <f>G23</f>
        <v>2.5</v>
      </c>
      <c r="H26" s="16">
        <f>G26*E26*D26</f>
        <v>0</v>
      </c>
    </row>
    <row r="27" spans="1:8" x14ac:dyDescent="0.25">
      <c r="A27" s="13"/>
      <c r="B27" s="226" t="s">
        <v>43</v>
      </c>
      <c r="C27" s="226"/>
      <c r="D27" s="226"/>
      <c r="E27" s="226"/>
      <c r="F27" s="226"/>
      <c r="G27" s="226"/>
      <c r="H27" s="19">
        <f>SUM(H26)</f>
        <v>0</v>
      </c>
    </row>
    <row r="28" spans="1:8" s="34" customFormat="1" ht="12.75" customHeight="1" x14ac:dyDescent="0.25">
      <c r="A28" s="33" t="s">
        <v>27</v>
      </c>
      <c r="B28" s="227" t="s">
        <v>51</v>
      </c>
      <c r="C28" s="228"/>
      <c r="D28" s="228"/>
      <c r="E28" s="228"/>
      <c r="F28" s="228"/>
      <c r="G28" s="228"/>
      <c r="H28" s="229"/>
    </row>
    <row r="29" spans="1:8" x14ac:dyDescent="0.25">
      <c r="A29" s="13"/>
      <c r="B29" s="35" t="s">
        <v>52</v>
      </c>
      <c r="C29" s="36" t="s">
        <v>29</v>
      </c>
      <c r="D29" s="36">
        <f>(E26/1.5)*3</f>
        <v>0</v>
      </c>
      <c r="E29" s="37">
        <v>1.8</v>
      </c>
      <c r="F29" s="36"/>
      <c r="G29" s="36"/>
      <c r="H29" s="38">
        <f>E29*D29</f>
        <v>0</v>
      </c>
    </row>
    <row r="30" spans="1:8" x14ac:dyDescent="0.25">
      <c r="A30" s="13"/>
      <c r="B30" s="226" t="s">
        <v>43</v>
      </c>
      <c r="C30" s="226"/>
      <c r="D30" s="226"/>
      <c r="E30" s="226"/>
      <c r="F30" s="226"/>
      <c r="G30" s="226"/>
      <c r="H30" s="19">
        <f>SUM(H29)</f>
        <v>0</v>
      </c>
    </row>
    <row r="31" spans="1:8" ht="15.6" customHeight="1" x14ac:dyDescent="0.25">
      <c r="A31" s="29" t="s">
        <v>30</v>
      </c>
      <c r="B31" s="227" t="s">
        <v>31</v>
      </c>
      <c r="C31" s="228"/>
      <c r="D31" s="228"/>
      <c r="E31" s="228"/>
      <c r="F31" s="228"/>
      <c r="G31" s="228"/>
      <c r="H31" s="229"/>
    </row>
    <row r="32" spans="1:8" x14ac:dyDescent="0.25">
      <c r="A32" s="13"/>
      <c r="B32" s="23" t="s">
        <v>53</v>
      </c>
      <c r="C32" s="13" t="s">
        <v>14</v>
      </c>
      <c r="D32" s="9"/>
      <c r="E32" s="9">
        <f>E7</f>
        <v>0</v>
      </c>
      <c r="F32" s="13"/>
      <c r="G32" s="13"/>
      <c r="H32" s="16">
        <f>H10*0.6</f>
        <v>0</v>
      </c>
    </row>
    <row r="33" spans="1:9" x14ac:dyDescent="0.25">
      <c r="A33" s="13"/>
      <c r="B33" s="226" t="s">
        <v>43</v>
      </c>
      <c r="C33" s="226"/>
      <c r="D33" s="226"/>
      <c r="E33" s="226"/>
      <c r="F33" s="226"/>
      <c r="G33" s="226"/>
      <c r="H33" s="19">
        <f>SUM(H32)</f>
        <v>0</v>
      </c>
    </row>
    <row r="34" spans="1:9" ht="31.95" customHeight="1" x14ac:dyDescent="0.25">
      <c r="A34" s="12" t="s">
        <v>32</v>
      </c>
      <c r="B34" s="218" t="s">
        <v>33</v>
      </c>
      <c r="C34" s="218"/>
      <c r="D34" s="218"/>
      <c r="E34" s="218"/>
      <c r="F34" s="218"/>
      <c r="G34" s="218"/>
      <c r="H34" s="218"/>
    </row>
    <row r="35" spans="1:9" x14ac:dyDescent="0.25">
      <c r="A35" s="13"/>
      <c r="B35" s="13" t="s">
        <v>54</v>
      </c>
      <c r="C35" s="13" t="s">
        <v>14</v>
      </c>
      <c r="D35" s="13">
        <v>1</v>
      </c>
      <c r="E35" s="9">
        <f>E7</f>
        <v>0</v>
      </c>
      <c r="F35" s="39">
        <f>G23</f>
        <v>2.5</v>
      </c>
      <c r="G35" s="40">
        <v>3</v>
      </c>
      <c r="H35" s="16">
        <f>G35*F35*E35*D35</f>
        <v>0</v>
      </c>
      <c r="I35" s="11">
        <f>F35*G35</f>
        <v>7.5</v>
      </c>
    </row>
    <row r="36" spans="1:9" x14ac:dyDescent="0.25">
      <c r="A36" s="13"/>
      <c r="B36" s="226" t="s">
        <v>43</v>
      </c>
      <c r="C36" s="226"/>
      <c r="D36" s="226"/>
      <c r="E36" s="226"/>
      <c r="F36" s="226"/>
      <c r="G36" s="226"/>
      <c r="H36" s="19">
        <f>SUM(H35)</f>
        <v>0</v>
      </c>
      <c r="I36" s="11">
        <v>0</v>
      </c>
    </row>
  </sheetData>
  <mergeCells count="26">
    <mergeCell ref="A1:H1"/>
    <mergeCell ref="A2:H2"/>
    <mergeCell ref="A3:H3"/>
    <mergeCell ref="A4:A5"/>
    <mergeCell ref="B4:B5"/>
    <mergeCell ref="C4:C5"/>
    <mergeCell ref="D4:D5"/>
    <mergeCell ref="E4:G4"/>
    <mergeCell ref="H4:H5"/>
    <mergeCell ref="B28:H28"/>
    <mergeCell ref="B6:H6"/>
    <mergeCell ref="B10:G10"/>
    <mergeCell ref="B11:H11"/>
    <mergeCell ref="B13:G13"/>
    <mergeCell ref="B14:H14"/>
    <mergeCell ref="B18:G18"/>
    <mergeCell ref="B21:G21"/>
    <mergeCell ref="B22:H22"/>
    <mergeCell ref="B24:G24"/>
    <mergeCell ref="B25:H25"/>
    <mergeCell ref="B27:G27"/>
    <mergeCell ref="B30:G30"/>
    <mergeCell ref="B31:H31"/>
    <mergeCell ref="B33:G33"/>
    <mergeCell ref="B34:H34"/>
    <mergeCell ref="B36:G36"/>
  </mergeCells>
  <printOptions horizontalCentered="1"/>
  <pageMargins left="0.59055118110236227" right="0.59055118110236227" top="0.59055118110236227" bottom="0.59055118110236227" header="0.11811023622047245" footer="0.11811023622047245"/>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FF0000"/>
  </sheetPr>
  <dimension ref="A1:C6"/>
  <sheetViews>
    <sheetView view="pageBreakPreview" zoomScale="166" zoomScaleNormal="100" zoomScaleSheetLayoutView="166" workbookViewId="0">
      <selection activeCell="D9" sqref="D9"/>
    </sheetView>
  </sheetViews>
  <sheetFormatPr defaultRowHeight="13.2" x14ac:dyDescent="0.25"/>
  <cols>
    <col min="1" max="1" width="5.88671875" customWidth="1"/>
    <col min="2" max="2" width="33.6640625" customWidth="1"/>
    <col min="3" max="3" width="14.44140625" bestFit="1" customWidth="1"/>
  </cols>
  <sheetData>
    <row r="1" spans="1:3" ht="36.75" customHeight="1" x14ac:dyDescent="0.25">
      <c r="A1" s="199" t="s">
        <v>99</v>
      </c>
      <c r="B1" s="200"/>
      <c r="C1" s="200"/>
    </row>
    <row r="2" spans="1:3" ht="22.5" customHeight="1" x14ac:dyDescent="0.25">
      <c r="A2" s="199" t="s">
        <v>121</v>
      </c>
      <c r="B2" s="199"/>
      <c r="C2" s="199"/>
    </row>
    <row r="3" spans="1:3" ht="13.5" customHeight="1" thickBot="1" x14ac:dyDescent="0.3">
      <c r="A3" s="199" t="s">
        <v>126</v>
      </c>
      <c r="B3" s="199"/>
      <c r="C3" s="199"/>
    </row>
    <row r="4" spans="1:3" x14ac:dyDescent="0.25">
      <c r="A4" s="1" t="s">
        <v>2</v>
      </c>
      <c r="B4" s="2" t="s">
        <v>0</v>
      </c>
      <c r="C4" s="3" t="s">
        <v>3</v>
      </c>
    </row>
    <row r="5" spans="1:3" x14ac:dyDescent="0.25">
      <c r="A5" s="4">
        <v>1</v>
      </c>
      <c r="B5" s="5" t="s">
        <v>153</v>
      </c>
      <c r="C5" s="77">
        <f>('18 BOQ Hayatabad Bypass'!H12)/10^6</f>
        <v>0</v>
      </c>
    </row>
    <row r="6" spans="1:3" ht="13.8" thickBot="1" x14ac:dyDescent="0.3">
      <c r="A6" s="201" t="s">
        <v>4</v>
      </c>
      <c r="B6" s="202"/>
      <c r="C6" s="77">
        <f>SUM(C5)</f>
        <v>0</v>
      </c>
    </row>
  </sheetData>
  <mergeCells count="4">
    <mergeCell ref="A1:C1"/>
    <mergeCell ref="A2:C2"/>
    <mergeCell ref="A3:C3"/>
    <mergeCell ref="A6:B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9" tint="0.59999389629810485"/>
  </sheetPr>
  <dimension ref="A1:K61"/>
  <sheetViews>
    <sheetView view="pageBreakPreview" topLeftCell="A44" zoomScale="140" zoomScaleNormal="100" zoomScaleSheetLayoutView="140" workbookViewId="0">
      <selection activeCell="B61" sqref="B61:G61"/>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'1 BOQ Manyar'!A1:G1</f>
        <v>EFAP-KPID- CW-14: Repair and Rehabilitation of and Flood Protection Structures, Swat. Swat Irrigation Division-I</v>
      </c>
      <c r="B1" s="212"/>
      <c r="C1" s="212"/>
      <c r="D1" s="212"/>
      <c r="E1" s="212"/>
      <c r="F1" s="212"/>
      <c r="G1" s="212"/>
      <c r="H1" s="212"/>
    </row>
    <row r="2" spans="1:9" ht="23.25" customHeight="1" x14ac:dyDescent="0.25">
      <c r="A2" s="213" t="str">
        <f>'1 BOQ Manyar'!A2:G2</f>
        <v>1. Rehabilitation  of flood protection works along  left bank of Swat river at  villages Manyar, Tindodag District Swat.</v>
      </c>
      <c r="B2" s="213"/>
      <c r="C2" s="213"/>
      <c r="D2" s="213"/>
      <c r="E2" s="213"/>
      <c r="F2" s="213"/>
      <c r="G2" s="213"/>
      <c r="H2" s="213"/>
    </row>
    <row r="3" spans="1:9" ht="17.25" customHeight="1" x14ac:dyDescent="0.25">
      <c r="A3" s="214" t="str">
        <f>'1 BOQ Manyar'!A3:G3</f>
        <v>Bill No. 1 : Rehabilitation of Flood Protection Structure at  village Manyar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Swat-I'!$J$9</f>
        <v>636.85</v>
      </c>
      <c r="F7" s="46">
        <f>'[17]Table Swat-I'!$E$48</f>
        <v>4</v>
      </c>
      <c r="G7" s="46">
        <f>'[17]Table Swat-I'!$G$48</f>
        <v>1.5</v>
      </c>
      <c r="H7" s="47">
        <f>G7*F7*E7*D7</f>
        <v>3821.1</v>
      </c>
    </row>
    <row r="8" spans="1:9" x14ac:dyDescent="0.25">
      <c r="A8" s="43"/>
      <c r="B8" s="43" t="s">
        <v>41</v>
      </c>
      <c r="C8" s="44" t="s">
        <v>14</v>
      </c>
      <c r="D8" s="44">
        <v>1</v>
      </c>
      <c r="E8" s="48">
        <f>E7</f>
        <v>636.85</v>
      </c>
      <c r="F8" s="46">
        <f>'[17]Table Swat-I'!$F$48</f>
        <v>6</v>
      </c>
      <c r="G8" s="49">
        <f>G7</f>
        <v>1.5</v>
      </c>
      <c r="H8" s="47">
        <f>G8*F8*E8*D8</f>
        <v>5731.65</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19152.75</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636.85</v>
      </c>
      <c r="F12" s="49">
        <f>F8</f>
        <v>6</v>
      </c>
      <c r="G12" s="49">
        <f>G8</f>
        <v>1.5</v>
      </c>
      <c r="H12" s="47">
        <f>G12*F12*E12*D12</f>
        <v>5731.65</v>
      </c>
    </row>
    <row r="13" spans="1:9" x14ac:dyDescent="0.25">
      <c r="A13" s="43"/>
      <c r="B13" s="211" t="s">
        <v>43</v>
      </c>
      <c r="C13" s="211"/>
      <c r="D13" s="211"/>
      <c r="E13" s="211"/>
      <c r="F13" s="211"/>
      <c r="G13" s="211"/>
      <c r="H13" s="51">
        <f>SUM(H12)</f>
        <v>5731.65</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636.85</v>
      </c>
      <c r="F15" s="52">
        <f>F7</f>
        <v>4</v>
      </c>
      <c r="G15" s="49">
        <f>G7</f>
        <v>1.5</v>
      </c>
      <c r="H15" s="47">
        <f t="shared" ref="H15:H22" si="0">G15*F15*E15*D15</f>
        <v>3821.1</v>
      </c>
      <c r="I15" s="53"/>
    </row>
    <row r="16" spans="1:9" x14ac:dyDescent="0.25">
      <c r="A16" s="43"/>
      <c r="B16" s="43" t="s">
        <v>57</v>
      </c>
      <c r="C16" s="44" t="s">
        <v>14</v>
      </c>
      <c r="D16" s="44">
        <v>1</v>
      </c>
      <c r="E16" s="48">
        <f t="shared" ref="E16:E22" si="1">$E$7</f>
        <v>636.85</v>
      </c>
      <c r="F16" s="52">
        <f t="shared" ref="F16:F22" si="2">F15-0.5</f>
        <v>3.5</v>
      </c>
      <c r="G16" s="54">
        <v>1</v>
      </c>
      <c r="H16" s="47">
        <f t="shared" si="0"/>
        <v>2228.98</v>
      </c>
    </row>
    <row r="17" spans="1:11" x14ac:dyDescent="0.25">
      <c r="A17" s="43"/>
      <c r="B17" s="43" t="s">
        <v>58</v>
      </c>
      <c r="C17" s="44" t="s">
        <v>14</v>
      </c>
      <c r="D17" s="44">
        <v>1</v>
      </c>
      <c r="E17" s="48">
        <f t="shared" si="1"/>
        <v>636.85</v>
      </c>
      <c r="F17" s="52">
        <f t="shared" si="2"/>
        <v>3</v>
      </c>
      <c r="G17" s="54">
        <v>1</v>
      </c>
      <c r="H17" s="47">
        <f t="shared" si="0"/>
        <v>1910.55</v>
      </c>
    </row>
    <row r="18" spans="1:11" x14ac:dyDescent="0.25">
      <c r="A18" s="43"/>
      <c r="B18" s="43" t="s">
        <v>59</v>
      </c>
      <c r="C18" s="44" t="s">
        <v>14</v>
      </c>
      <c r="D18" s="44">
        <v>1</v>
      </c>
      <c r="E18" s="48">
        <f t="shared" si="1"/>
        <v>636.85</v>
      </c>
      <c r="F18" s="52">
        <f t="shared" si="2"/>
        <v>2.5</v>
      </c>
      <c r="G18" s="54">
        <v>1</v>
      </c>
      <c r="H18" s="47">
        <f t="shared" si="0"/>
        <v>1592.13</v>
      </c>
    </row>
    <row r="19" spans="1:11" x14ac:dyDescent="0.25">
      <c r="A19" s="43"/>
      <c r="B19" s="43" t="s">
        <v>60</v>
      </c>
      <c r="C19" s="44" t="s">
        <v>14</v>
      </c>
      <c r="D19" s="44">
        <v>1</v>
      </c>
      <c r="E19" s="48">
        <f t="shared" si="1"/>
        <v>636.85</v>
      </c>
      <c r="F19" s="52">
        <f t="shared" si="2"/>
        <v>2</v>
      </c>
      <c r="G19" s="54">
        <v>1</v>
      </c>
      <c r="H19" s="47">
        <f t="shared" si="0"/>
        <v>1273.7</v>
      </c>
      <c r="I19" s="55" t="s">
        <v>61</v>
      </c>
      <c r="J19" s="56">
        <f>SUM(G16:G21)</f>
        <v>5.5</v>
      </c>
    </row>
    <row r="20" spans="1:11" x14ac:dyDescent="0.25">
      <c r="A20" s="43"/>
      <c r="B20" s="43" t="s">
        <v>62</v>
      </c>
      <c r="C20" s="44" t="s">
        <v>14</v>
      </c>
      <c r="D20" s="44">
        <v>1</v>
      </c>
      <c r="E20" s="48">
        <f t="shared" si="1"/>
        <v>636.85</v>
      </c>
      <c r="F20" s="52">
        <f t="shared" si="2"/>
        <v>1.5</v>
      </c>
      <c r="G20" s="54">
        <v>1</v>
      </c>
      <c r="H20" s="47">
        <f t="shared" si="0"/>
        <v>955.28</v>
      </c>
    </row>
    <row r="21" spans="1:11" x14ac:dyDescent="0.25">
      <c r="A21" s="43"/>
      <c r="B21" s="43" t="s">
        <v>63</v>
      </c>
      <c r="C21" s="44" t="s">
        <v>64</v>
      </c>
      <c r="D21" s="44">
        <v>1</v>
      </c>
      <c r="E21" s="48">
        <f t="shared" si="1"/>
        <v>636.85</v>
      </c>
      <c r="F21" s="52">
        <f>F20-0.5</f>
        <v>1</v>
      </c>
      <c r="G21" s="54">
        <v>0.5</v>
      </c>
      <c r="H21" s="47">
        <f t="shared" si="0"/>
        <v>318.43</v>
      </c>
    </row>
    <row r="22" spans="1:11" hidden="1" x14ac:dyDescent="0.25">
      <c r="A22" s="43"/>
      <c r="B22" s="43" t="s">
        <v>65</v>
      </c>
      <c r="C22" s="44" t="s">
        <v>66</v>
      </c>
      <c r="D22" s="44">
        <v>1</v>
      </c>
      <c r="E22" s="48">
        <f t="shared" si="1"/>
        <v>636.85</v>
      </c>
      <c r="F22" s="52">
        <f t="shared" si="2"/>
        <v>0.5</v>
      </c>
      <c r="G22" s="54">
        <v>1.5</v>
      </c>
      <c r="H22" s="47">
        <f t="shared" si="0"/>
        <v>477.64</v>
      </c>
      <c r="K22" s="56"/>
    </row>
    <row r="23" spans="1:11" x14ac:dyDescent="0.25">
      <c r="A23" s="43"/>
      <c r="B23" s="211" t="s">
        <v>43</v>
      </c>
      <c r="C23" s="211"/>
      <c r="D23" s="211"/>
      <c r="E23" s="211"/>
      <c r="F23" s="211"/>
      <c r="G23" s="211"/>
      <c r="H23" s="51">
        <f>SUM(H15:H21)</f>
        <v>12100.17</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636.85</v>
      </c>
      <c r="F25" s="21">
        <f>F8</f>
        <v>6</v>
      </c>
      <c r="G25" s="20"/>
      <c r="H25" s="22">
        <f t="shared" ref="H25:H51" si="3">F25*E25*D25</f>
        <v>7642</v>
      </c>
    </row>
    <row r="26" spans="1:11" ht="13.2" customHeight="1" x14ac:dyDescent="0.25">
      <c r="A26" s="42"/>
      <c r="B26" s="8" t="s">
        <v>45</v>
      </c>
      <c r="C26" s="20"/>
      <c r="D26" s="60">
        <f>(F8/3)*2</f>
        <v>4</v>
      </c>
      <c r="E26" s="59">
        <f>$E$7</f>
        <v>636.85</v>
      </c>
      <c r="F26" s="21">
        <f>G7</f>
        <v>1.5</v>
      </c>
      <c r="G26" s="20"/>
      <c r="H26" s="22">
        <f t="shared" si="3"/>
        <v>3821</v>
      </c>
    </row>
    <row r="27" spans="1:11" ht="13.2" customHeight="1" x14ac:dyDescent="0.25">
      <c r="A27" s="42"/>
      <c r="B27" s="8" t="s">
        <v>46</v>
      </c>
      <c r="C27" s="20"/>
      <c r="D27" s="22">
        <f>(E26/3)*2</f>
        <v>425</v>
      </c>
      <c r="E27" s="21">
        <f>F8</f>
        <v>6</v>
      </c>
      <c r="F27" s="21">
        <f>G7</f>
        <v>1.5</v>
      </c>
      <c r="G27" s="20"/>
      <c r="H27" s="22">
        <f t="shared" si="3"/>
        <v>3825</v>
      </c>
      <c r="I27" s="61"/>
    </row>
    <row r="28" spans="1:11" ht="13.2" customHeight="1" x14ac:dyDescent="0.25">
      <c r="A28" s="42"/>
      <c r="B28" s="57" t="s">
        <v>68</v>
      </c>
      <c r="C28" s="20" t="s">
        <v>20</v>
      </c>
      <c r="D28" s="58">
        <v>2</v>
      </c>
      <c r="E28" s="59">
        <f>E15</f>
        <v>636.85</v>
      </c>
      <c r="F28" s="21">
        <f>F15</f>
        <v>4</v>
      </c>
      <c r="G28" s="20"/>
      <c r="H28" s="22">
        <f t="shared" si="3"/>
        <v>5095</v>
      </c>
    </row>
    <row r="29" spans="1:11" ht="13.2" customHeight="1" x14ac:dyDescent="0.25">
      <c r="A29" s="42"/>
      <c r="B29" s="8" t="s">
        <v>69</v>
      </c>
      <c r="C29" s="20"/>
      <c r="D29" s="58">
        <v>2</v>
      </c>
      <c r="E29" s="59">
        <f>E28</f>
        <v>636.85</v>
      </c>
      <c r="F29" s="21">
        <f>G15</f>
        <v>1.5</v>
      </c>
      <c r="G29" s="20"/>
      <c r="H29" s="22">
        <f t="shared" si="3"/>
        <v>1911</v>
      </c>
    </row>
    <row r="30" spans="1:11" ht="13.2" customHeight="1" x14ac:dyDescent="0.25">
      <c r="A30" s="42"/>
      <c r="B30" s="8" t="s">
        <v>70</v>
      </c>
      <c r="C30" s="20"/>
      <c r="D30" s="22">
        <f>(E29/3)*2</f>
        <v>425</v>
      </c>
      <c r="E30" s="21">
        <f>F15</f>
        <v>4</v>
      </c>
      <c r="F30" s="21">
        <f>G15</f>
        <v>1.5</v>
      </c>
      <c r="G30" s="20"/>
      <c r="H30" s="22">
        <f t="shared" si="3"/>
        <v>2550</v>
      </c>
    </row>
    <row r="31" spans="1:11" ht="13.2" customHeight="1" x14ac:dyDescent="0.25">
      <c r="A31" s="42"/>
      <c r="B31" s="62" t="s">
        <v>71</v>
      </c>
      <c r="C31" s="44" t="s">
        <v>20</v>
      </c>
      <c r="D31" s="58">
        <v>2</v>
      </c>
      <c r="E31" s="59">
        <f>E16</f>
        <v>636.85</v>
      </c>
      <c r="F31" s="21">
        <f>F16</f>
        <v>3.5</v>
      </c>
      <c r="G31" s="20"/>
      <c r="H31" s="22">
        <f t="shared" si="3"/>
        <v>4458</v>
      </c>
    </row>
    <row r="32" spans="1:11" ht="13.2" customHeight="1" x14ac:dyDescent="0.25">
      <c r="A32" s="42"/>
      <c r="B32" s="43" t="s">
        <v>72</v>
      </c>
      <c r="C32" s="44"/>
      <c r="D32" s="58">
        <v>2</v>
      </c>
      <c r="E32" s="63">
        <f>E31</f>
        <v>636.85</v>
      </c>
      <c r="F32" s="20">
        <f>G16</f>
        <v>1</v>
      </c>
      <c r="G32" s="20"/>
      <c r="H32" s="22">
        <f t="shared" si="3"/>
        <v>1274</v>
      </c>
    </row>
    <row r="33" spans="1:8" ht="13.2" customHeight="1" x14ac:dyDescent="0.25">
      <c r="A33" s="42"/>
      <c r="B33" s="43" t="s">
        <v>73</v>
      </c>
      <c r="C33" s="44"/>
      <c r="D33" s="64">
        <f>(E32/3)*2</f>
        <v>425</v>
      </c>
      <c r="E33" s="21">
        <f>F16</f>
        <v>3.5</v>
      </c>
      <c r="F33" s="20">
        <f>G16</f>
        <v>1</v>
      </c>
      <c r="G33" s="20"/>
      <c r="H33" s="22">
        <f t="shared" si="3"/>
        <v>1488</v>
      </c>
    </row>
    <row r="34" spans="1:8" ht="13.2" customHeight="1" x14ac:dyDescent="0.25">
      <c r="A34" s="42"/>
      <c r="B34" s="62" t="s">
        <v>74</v>
      </c>
      <c r="C34" s="44" t="s">
        <v>20</v>
      </c>
      <c r="D34" s="58">
        <v>2</v>
      </c>
      <c r="E34" s="59">
        <f>E17</f>
        <v>636.85</v>
      </c>
      <c r="F34" s="21">
        <f>F17</f>
        <v>3</v>
      </c>
      <c r="G34" s="20"/>
      <c r="H34" s="22">
        <f t="shared" si="3"/>
        <v>3821</v>
      </c>
    </row>
    <row r="35" spans="1:8" ht="13.2" customHeight="1" x14ac:dyDescent="0.25">
      <c r="A35" s="42"/>
      <c r="B35" s="43" t="s">
        <v>75</v>
      </c>
      <c r="C35" s="44"/>
      <c r="D35" s="58">
        <v>2</v>
      </c>
      <c r="E35" s="59">
        <f>E34</f>
        <v>636.85</v>
      </c>
      <c r="F35" s="20">
        <f>G17</f>
        <v>1</v>
      </c>
      <c r="G35" s="20"/>
      <c r="H35" s="22">
        <f t="shared" si="3"/>
        <v>1274</v>
      </c>
    </row>
    <row r="36" spans="1:8" ht="13.2" customHeight="1" x14ac:dyDescent="0.25">
      <c r="A36" s="42"/>
      <c r="B36" s="43" t="s">
        <v>76</v>
      </c>
      <c r="C36" s="44"/>
      <c r="D36" s="22">
        <f>(E35/3)*2</f>
        <v>425</v>
      </c>
      <c r="E36" s="21">
        <f>F17</f>
        <v>3</v>
      </c>
      <c r="F36" s="20">
        <f>F35</f>
        <v>1</v>
      </c>
      <c r="G36" s="20"/>
      <c r="H36" s="22">
        <f t="shared" si="3"/>
        <v>1275</v>
      </c>
    </row>
    <row r="37" spans="1:8" ht="13.2" customHeight="1" x14ac:dyDescent="0.25">
      <c r="A37" s="42"/>
      <c r="B37" s="62" t="s">
        <v>77</v>
      </c>
      <c r="C37" s="44" t="s">
        <v>20</v>
      </c>
      <c r="D37" s="58">
        <v>2</v>
      </c>
      <c r="E37" s="59">
        <f>E18</f>
        <v>636.85</v>
      </c>
      <c r="F37" s="21">
        <f>F18</f>
        <v>2.5</v>
      </c>
      <c r="G37" s="20"/>
      <c r="H37" s="22">
        <f t="shared" si="3"/>
        <v>3184</v>
      </c>
    </row>
    <row r="38" spans="1:8" ht="13.2" customHeight="1" x14ac:dyDescent="0.25">
      <c r="A38" s="42"/>
      <c r="B38" s="43" t="s">
        <v>78</v>
      </c>
      <c r="C38" s="44"/>
      <c r="D38" s="58">
        <v>2</v>
      </c>
      <c r="E38" s="59">
        <f>E37</f>
        <v>636.85</v>
      </c>
      <c r="F38" s="20">
        <f>G18</f>
        <v>1</v>
      </c>
      <c r="G38" s="20"/>
      <c r="H38" s="22">
        <f t="shared" si="3"/>
        <v>1274</v>
      </c>
    </row>
    <row r="39" spans="1:8" ht="13.2" customHeight="1" x14ac:dyDescent="0.25">
      <c r="A39" s="42"/>
      <c r="B39" s="43" t="s">
        <v>79</v>
      </c>
      <c r="C39" s="44"/>
      <c r="D39" s="22">
        <f>(E38/3)*2</f>
        <v>425</v>
      </c>
      <c r="E39" s="21">
        <f>F18</f>
        <v>2.5</v>
      </c>
      <c r="F39" s="20">
        <f>F38</f>
        <v>1</v>
      </c>
      <c r="G39" s="20"/>
      <c r="H39" s="22">
        <f t="shared" si="3"/>
        <v>1063</v>
      </c>
    </row>
    <row r="40" spans="1:8" ht="13.2" customHeight="1" x14ac:dyDescent="0.25">
      <c r="A40" s="42"/>
      <c r="B40" s="62" t="s">
        <v>80</v>
      </c>
      <c r="C40" s="44" t="s">
        <v>20</v>
      </c>
      <c r="D40" s="58">
        <v>2</v>
      </c>
      <c r="E40" s="59">
        <f>E19</f>
        <v>636.85</v>
      </c>
      <c r="F40" s="21">
        <f>F19</f>
        <v>2</v>
      </c>
      <c r="G40" s="20"/>
      <c r="H40" s="22">
        <f t="shared" si="3"/>
        <v>2547</v>
      </c>
    </row>
    <row r="41" spans="1:8" ht="13.2" customHeight="1" x14ac:dyDescent="0.25">
      <c r="A41" s="42"/>
      <c r="B41" s="43" t="s">
        <v>81</v>
      </c>
      <c r="C41" s="44"/>
      <c r="D41" s="58">
        <v>2</v>
      </c>
      <c r="E41" s="59">
        <f>E40</f>
        <v>636.85</v>
      </c>
      <c r="F41" s="20">
        <f>G19</f>
        <v>1</v>
      </c>
      <c r="G41" s="20"/>
      <c r="H41" s="22">
        <f t="shared" si="3"/>
        <v>1274</v>
      </c>
    </row>
    <row r="42" spans="1:8" ht="14.4" customHeight="1" x14ac:dyDescent="0.25">
      <c r="A42" s="42"/>
      <c r="B42" s="43" t="s">
        <v>82</v>
      </c>
      <c r="C42" s="44"/>
      <c r="D42" s="22">
        <f>(E41/3)*2</f>
        <v>425</v>
      </c>
      <c r="E42" s="21">
        <f>F19</f>
        <v>2</v>
      </c>
      <c r="F42" s="20">
        <f>F41</f>
        <v>1</v>
      </c>
      <c r="G42" s="20"/>
      <c r="H42" s="22">
        <f t="shared" si="3"/>
        <v>850</v>
      </c>
    </row>
    <row r="43" spans="1:8" ht="15.6" customHeight="1" x14ac:dyDescent="0.25">
      <c r="A43" s="42"/>
      <c r="B43" s="62" t="s">
        <v>83</v>
      </c>
      <c r="C43" s="44" t="s">
        <v>20</v>
      </c>
      <c r="D43" s="58">
        <v>2</v>
      </c>
      <c r="E43" s="59">
        <f>E20</f>
        <v>636.85</v>
      </c>
      <c r="F43" s="21">
        <f>F20</f>
        <v>1.5</v>
      </c>
      <c r="G43" s="20"/>
      <c r="H43" s="22">
        <f t="shared" si="3"/>
        <v>1911</v>
      </c>
    </row>
    <row r="44" spans="1:8" x14ac:dyDescent="0.25">
      <c r="A44" s="43"/>
      <c r="B44" s="43" t="s">
        <v>84</v>
      </c>
      <c r="C44" s="44"/>
      <c r="D44" s="58">
        <v>2</v>
      </c>
      <c r="E44" s="59">
        <f>E43</f>
        <v>636.85</v>
      </c>
      <c r="F44" s="20">
        <f>G20</f>
        <v>1</v>
      </c>
      <c r="G44" s="20"/>
      <c r="H44" s="22">
        <f t="shared" si="3"/>
        <v>1274</v>
      </c>
    </row>
    <row r="45" spans="1:8" x14ac:dyDescent="0.25">
      <c r="A45" s="43"/>
      <c r="B45" s="43" t="s">
        <v>85</v>
      </c>
      <c r="C45" s="44"/>
      <c r="D45" s="22">
        <f>(E44/3)*2</f>
        <v>425</v>
      </c>
      <c r="E45" s="21">
        <f>F20</f>
        <v>1.5</v>
      </c>
      <c r="F45" s="20">
        <f>F44</f>
        <v>1</v>
      </c>
      <c r="G45" s="20"/>
      <c r="H45" s="22">
        <f t="shared" si="3"/>
        <v>638</v>
      </c>
    </row>
    <row r="46" spans="1:8" hidden="1" x14ac:dyDescent="0.25">
      <c r="A46" s="43"/>
      <c r="B46" s="62" t="s">
        <v>86</v>
      </c>
      <c r="C46" s="44" t="s">
        <v>20</v>
      </c>
      <c r="D46" s="58">
        <v>2</v>
      </c>
      <c r="E46" s="59">
        <f>E21</f>
        <v>636.85</v>
      </c>
      <c r="F46" s="21">
        <f>F21</f>
        <v>1</v>
      </c>
      <c r="G46" s="20"/>
      <c r="H46" s="22">
        <f t="shared" si="3"/>
        <v>1274</v>
      </c>
    </row>
    <row r="47" spans="1:8" hidden="1" x14ac:dyDescent="0.25">
      <c r="A47" s="43"/>
      <c r="B47" s="43" t="s">
        <v>87</v>
      </c>
      <c r="C47" s="44"/>
      <c r="D47" s="58">
        <v>2</v>
      </c>
      <c r="E47" s="59">
        <f>E46</f>
        <v>636.85</v>
      </c>
      <c r="F47" s="20">
        <f>G21</f>
        <v>0.5</v>
      </c>
      <c r="G47" s="20"/>
      <c r="H47" s="22">
        <f t="shared" si="3"/>
        <v>637</v>
      </c>
    </row>
    <row r="48" spans="1:8" hidden="1" x14ac:dyDescent="0.25">
      <c r="A48" s="43"/>
      <c r="B48" s="43" t="s">
        <v>88</v>
      </c>
      <c r="C48" s="44"/>
      <c r="D48" s="22">
        <f>(E47/3)*2</f>
        <v>425</v>
      </c>
      <c r="E48" s="21">
        <f>F21</f>
        <v>1</v>
      </c>
      <c r="F48" s="20">
        <f>F47</f>
        <v>0.5</v>
      </c>
      <c r="G48" s="20"/>
      <c r="H48" s="22">
        <f t="shared" si="3"/>
        <v>213</v>
      </c>
    </row>
    <row r="49" spans="1:9" hidden="1" x14ac:dyDescent="0.25">
      <c r="A49" s="43"/>
      <c r="B49" s="62" t="s">
        <v>89</v>
      </c>
      <c r="C49" s="44" t="s">
        <v>20</v>
      </c>
      <c r="D49" s="58">
        <v>2</v>
      </c>
      <c r="E49" s="59">
        <f>E22</f>
        <v>636.85</v>
      </c>
      <c r="F49" s="21">
        <f>F22</f>
        <v>0.5</v>
      </c>
      <c r="G49" s="20"/>
      <c r="H49" s="22">
        <f t="shared" si="3"/>
        <v>637</v>
      </c>
    </row>
    <row r="50" spans="1:9" hidden="1" x14ac:dyDescent="0.25">
      <c r="A50" s="43"/>
      <c r="B50" s="43" t="s">
        <v>90</v>
      </c>
      <c r="C50" s="44"/>
      <c r="D50" s="58">
        <v>2</v>
      </c>
      <c r="E50" s="59">
        <f>E49</f>
        <v>636.85</v>
      </c>
      <c r="F50" s="20">
        <f>G22</f>
        <v>1.5</v>
      </c>
      <c r="G50" s="20"/>
      <c r="H50" s="22">
        <f t="shared" si="3"/>
        <v>1911</v>
      </c>
    </row>
    <row r="51" spans="1:9" hidden="1" x14ac:dyDescent="0.25">
      <c r="A51" s="43"/>
      <c r="B51" s="43" t="s">
        <v>91</v>
      </c>
      <c r="C51" s="44"/>
      <c r="D51" s="22">
        <f>(E50/3)*2</f>
        <v>425</v>
      </c>
      <c r="E51" s="21">
        <f>F22</f>
        <v>0.5</v>
      </c>
      <c r="F51" s="20">
        <f>F50</f>
        <v>1.5</v>
      </c>
      <c r="G51" s="20"/>
      <c r="H51" s="22">
        <f t="shared" si="3"/>
        <v>319</v>
      </c>
    </row>
    <row r="52" spans="1:9" x14ac:dyDescent="0.25">
      <c r="A52" s="43"/>
      <c r="B52" s="211" t="s">
        <v>43</v>
      </c>
      <c r="C52" s="211"/>
      <c r="D52" s="211"/>
      <c r="E52" s="211"/>
      <c r="F52" s="211"/>
      <c r="G52" s="211"/>
      <c r="H52" s="51">
        <f>SUM(H25:H45)</f>
        <v>52449</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636.85</v>
      </c>
      <c r="F54" s="43">
        <v>1</v>
      </c>
      <c r="G54" s="43">
        <v>0.1</v>
      </c>
      <c r="H54" s="47">
        <f>G54*F54*E54*D54</f>
        <v>63.69</v>
      </c>
    </row>
    <row r="55" spans="1:9" x14ac:dyDescent="0.25">
      <c r="A55" s="43"/>
      <c r="B55" s="211" t="s">
        <v>43</v>
      </c>
      <c r="C55" s="211"/>
      <c r="D55" s="211"/>
      <c r="E55" s="211"/>
      <c r="F55" s="211"/>
      <c r="G55" s="211"/>
      <c r="H55" s="51">
        <f>SUM(H54)</f>
        <v>63.69</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636.85</v>
      </c>
      <c r="F57" s="43"/>
      <c r="G57" s="43"/>
      <c r="H57" s="47">
        <f>H10*0.6</f>
        <v>11491.65</v>
      </c>
    </row>
    <row r="58" spans="1:9" x14ac:dyDescent="0.25">
      <c r="A58" s="43"/>
      <c r="B58" s="211" t="s">
        <v>43</v>
      </c>
      <c r="C58" s="211"/>
      <c r="D58" s="211"/>
      <c r="E58" s="211"/>
      <c r="F58" s="211"/>
      <c r="G58" s="211"/>
      <c r="H58" s="51">
        <f>SUM(H57)</f>
        <v>11491.65</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636.85</v>
      </c>
      <c r="F60" s="69">
        <f>J19</f>
        <v>5.5</v>
      </c>
      <c r="G60" s="69">
        <v>5</v>
      </c>
      <c r="H60" s="47">
        <f>G60*F60*E60*D60</f>
        <v>17513.38</v>
      </c>
      <c r="I60">
        <f>F60*G60</f>
        <v>27.5</v>
      </c>
    </row>
    <row r="61" spans="1:9" x14ac:dyDescent="0.25">
      <c r="A61" s="43"/>
      <c r="B61" s="211" t="s">
        <v>43</v>
      </c>
      <c r="C61" s="211"/>
      <c r="D61" s="211"/>
      <c r="E61" s="211"/>
      <c r="F61" s="211"/>
      <c r="G61" s="211"/>
      <c r="H61" s="51">
        <f>SUM(H60)</f>
        <v>17513.38</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57">
    <tabColor theme="9" tint="0.59999389629810485"/>
  </sheetPr>
  <dimension ref="A1:K61"/>
  <sheetViews>
    <sheetView view="pageBreakPreview" topLeftCell="A52" zoomScale="140" zoomScaleNormal="100" zoomScaleSheetLayoutView="140" workbookViewId="0">
      <selection activeCell="J61" sqref="J61"/>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'18 BOQ Hayatabad Bypass'!A1:H1</f>
        <v>EFAP-KPID- CW-14: Repair and Rehabilitation of and Flood Protection Structures, Swat. Swat Irrigation Division-I</v>
      </c>
      <c r="B1" s="212"/>
      <c r="C1" s="212"/>
      <c r="D1" s="212"/>
      <c r="E1" s="212"/>
      <c r="F1" s="212"/>
      <c r="G1" s="212"/>
      <c r="H1" s="212"/>
    </row>
    <row r="2" spans="1:9" ht="23.25" customHeight="1" x14ac:dyDescent="0.25">
      <c r="A2" s="213" t="str">
        <f>'18 BOQ Hayatabad Bypass'!A2:H2</f>
        <v>1. Rehabilitation  of flood protection works along  left bank of Swat river at  Hayat Abad Bypass , Charbagh District Swat.</v>
      </c>
      <c r="B2" s="213"/>
      <c r="C2" s="213"/>
      <c r="D2" s="213"/>
      <c r="E2" s="213"/>
      <c r="F2" s="213"/>
      <c r="G2" s="213"/>
      <c r="H2" s="213"/>
    </row>
    <row r="3" spans="1:9" ht="17.25" customHeight="1" x14ac:dyDescent="0.25">
      <c r="A3" s="214" t="str">
        <f>'18 BOQ Hayatabad Bypass'!A3:H3</f>
        <v>Bill No. 18 : Rehabilitation of  Flood Protection Structure at  Hayatabad Bypass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Swat-I'!$J$33</f>
        <v>555.73</v>
      </c>
      <c r="F7" s="46">
        <f>'[17]Table Swat-I'!$E$72</f>
        <v>3.5</v>
      </c>
      <c r="G7" s="46">
        <f>'[17]Table Swat-I'!$G$72</f>
        <v>1.5</v>
      </c>
      <c r="H7" s="47">
        <f>G7*F7*E7*D7</f>
        <v>2917.58</v>
      </c>
    </row>
    <row r="8" spans="1:9" x14ac:dyDescent="0.25">
      <c r="A8" s="43"/>
      <c r="B8" s="43" t="s">
        <v>41</v>
      </c>
      <c r="C8" s="44" t="s">
        <v>14</v>
      </c>
      <c r="D8" s="44">
        <v>1</v>
      </c>
      <c r="E8" s="48">
        <f>E7</f>
        <v>555.73</v>
      </c>
      <c r="F8" s="46">
        <f>'[17]Table Swat-I'!$F$72</f>
        <v>6</v>
      </c>
      <c r="G8" s="49">
        <f>G7</f>
        <v>1.5</v>
      </c>
      <c r="H8" s="47">
        <f>G8*F8*E8*D8</f>
        <v>5001.57</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17519.150000000001</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555.73</v>
      </c>
      <c r="F12" s="49">
        <f>F8</f>
        <v>6</v>
      </c>
      <c r="G12" s="49">
        <f>G8</f>
        <v>1.5</v>
      </c>
      <c r="H12" s="47">
        <f>G12*F12*E12*D12</f>
        <v>5001.57</v>
      </c>
    </row>
    <row r="13" spans="1:9" x14ac:dyDescent="0.25">
      <c r="A13" s="43"/>
      <c r="B13" s="211" t="s">
        <v>43</v>
      </c>
      <c r="C13" s="211"/>
      <c r="D13" s="211"/>
      <c r="E13" s="211"/>
      <c r="F13" s="211"/>
      <c r="G13" s="211"/>
      <c r="H13" s="51">
        <f>SUM(H12)</f>
        <v>5001.57</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555.73</v>
      </c>
      <c r="F15" s="52">
        <f>F7</f>
        <v>3.5</v>
      </c>
      <c r="G15" s="49">
        <f>G7</f>
        <v>1.5</v>
      </c>
      <c r="H15" s="47">
        <f t="shared" ref="H15:H22" si="0">G15*F15*E15*D15</f>
        <v>2917.58</v>
      </c>
      <c r="I15" s="53"/>
    </row>
    <row r="16" spans="1:9" x14ac:dyDescent="0.25">
      <c r="A16" s="43"/>
      <c r="B16" s="43" t="s">
        <v>57</v>
      </c>
      <c r="C16" s="44" t="s">
        <v>14</v>
      </c>
      <c r="D16" s="44">
        <v>1</v>
      </c>
      <c r="E16" s="48">
        <f t="shared" ref="E16:E22" si="1">$E$7</f>
        <v>555.73</v>
      </c>
      <c r="F16" s="52">
        <f t="shared" ref="F16:F22" si="2">F15-0.5</f>
        <v>3</v>
      </c>
      <c r="G16" s="54">
        <v>1</v>
      </c>
      <c r="H16" s="47">
        <f t="shared" si="0"/>
        <v>1667.19</v>
      </c>
    </row>
    <row r="17" spans="1:11" x14ac:dyDescent="0.25">
      <c r="A17" s="43"/>
      <c r="B17" s="43" t="s">
        <v>58</v>
      </c>
      <c r="C17" s="44" t="s">
        <v>14</v>
      </c>
      <c r="D17" s="44">
        <v>1</v>
      </c>
      <c r="E17" s="48">
        <f t="shared" si="1"/>
        <v>555.73</v>
      </c>
      <c r="F17" s="52">
        <f t="shared" si="2"/>
        <v>2.5</v>
      </c>
      <c r="G17" s="54">
        <v>1</v>
      </c>
      <c r="H17" s="47">
        <f t="shared" si="0"/>
        <v>1389.33</v>
      </c>
    </row>
    <row r="18" spans="1:11" x14ac:dyDescent="0.25">
      <c r="A18" s="43"/>
      <c r="B18" s="43" t="s">
        <v>59</v>
      </c>
      <c r="C18" s="44" t="s">
        <v>14</v>
      </c>
      <c r="D18" s="44">
        <v>1</v>
      </c>
      <c r="E18" s="48">
        <f t="shared" si="1"/>
        <v>555.73</v>
      </c>
      <c r="F18" s="52">
        <f t="shared" si="2"/>
        <v>2</v>
      </c>
      <c r="G18" s="54">
        <v>1</v>
      </c>
      <c r="H18" s="47">
        <f t="shared" si="0"/>
        <v>1111.46</v>
      </c>
    </row>
    <row r="19" spans="1:11" x14ac:dyDescent="0.25">
      <c r="A19" s="43"/>
      <c r="B19" s="43" t="s">
        <v>60</v>
      </c>
      <c r="C19" s="44" t="s">
        <v>14</v>
      </c>
      <c r="D19" s="44">
        <v>1</v>
      </c>
      <c r="E19" s="48">
        <f t="shared" si="1"/>
        <v>555.73</v>
      </c>
      <c r="F19" s="52">
        <f t="shared" si="2"/>
        <v>1.5</v>
      </c>
      <c r="G19" s="54">
        <v>1</v>
      </c>
      <c r="H19" s="47">
        <f t="shared" si="0"/>
        <v>833.6</v>
      </c>
      <c r="I19" s="55" t="s">
        <v>61</v>
      </c>
      <c r="J19" s="56">
        <f>SUM(G16:G20)</f>
        <v>5</v>
      </c>
    </row>
    <row r="20" spans="1:11" x14ac:dyDescent="0.25">
      <c r="A20" s="43"/>
      <c r="B20" s="43" t="s">
        <v>62</v>
      </c>
      <c r="C20" s="44" t="s">
        <v>14</v>
      </c>
      <c r="D20" s="44">
        <v>1</v>
      </c>
      <c r="E20" s="48">
        <f t="shared" si="1"/>
        <v>555.73</v>
      </c>
      <c r="F20" s="52">
        <f t="shared" si="2"/>
        <v>1</v>
      </c>
      <c r="G20" s="54">
        <v>1</v>
      </c>
      <c r="H20" s="47">
        <f t="shared" si="0"/>
        <v>555.73</v>
      </c>
    </row>
    <row r="21" spans="1:11" hidden="1" x14ac:dyDescent="0.25">
      <c r="A21" s="43"/>
      <c r="B21" s="43" t="s">
        <v>63</v>
      </c>
      <c r="C21" s="44" t="s">
        <v>64</v>
      </c>
      <c r="D21" s="44">
        <v>1</v>
      </c>
      <c r="E21" s="48">
        <f t="shared" si="1"/>
        <v>555.73</v>
      </c>
      <c r="F21" s="52">
        <f>F20-0.5</f>
        <v>0.5</v>
      </c>
      <c r="G21" s="54">
        <v>1</v>
      </c>
      <c r="H21" s="47">
        <f t="shared" si="0"/>
        <v>277.87</v>
      </c>
    </row>
    <row r="22" spans="1:11" hidden="1" x14ac:dyDescent="0.25">
      <c r="A22" s="43"/>
      <c r="B22" s="43" t="s">
        <v>65</v>
      </c>
      <c r="C22" s="44" t="s">
        <v>66</v>
      </c>
      <c r="D22" s="44">
        <v>1</v>
      </c>
      <c r="E22" s="48">
        <f t="shared" si="1"/>
        <v>555.73</v>
      </c>
      <c r="F22" s="52">
        <f t="shared" si="2"/>
        <v>0</v>
      </c>
      <c r="G22" s="54">
        <v>1.5</v>
      </c>
      <c r="H22" s="47">
        <f t="shared" si="0"/>
        <v>0</v>
      </c>
      <c r="K22" s="56"/>
    </row>
    <row r="23" spans="1:11" x14ac:dyDescent="0.25">
      <c r="A23" s="43"/>
      <c r="B23" s="211" t="s">
        <v>43</v>
      </c>
      <c r="C23" s="211"/>
      <c r="D23" s="211"/>
      <c r="E23" s="211"/>
      <c r="F23" s="211"/>
      <c r="G23" s="211"/>
      <c r="H23" s="51">
        <f>SUM(H15:H20)</f>
        <v>8474.89</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555.73</v>
      </c>
      <c r="F25" s="21">
        <f>F8</f>
        <v>6</v>
      </c>
      <c r="G25" s="20"/>
      <c r="H25" s="22">
        <f t="shared" ref="H25:H51" si="3">F25*E25*D25</f>
        <v>6669</v>
      </c>
    </row>
    <row r="26" spans="1:11" ht="13.2" customHeight="1" x14ac:dyDescent="0.25">
      <c r="A26" s="42"/>
      <c r="B26" s="8" t="s">
        <v>45</v>
      </c>
      <c r="C26" s="20"/>
      <c r="D26" s="60">
        <f>(F8/3)*2</f>
        <v>4</v>
      </c>
      <c r="E26" s="59">
        <f>$E$7</f>
        <v>555.73</v>
      </c>
      <c r="F26" s="21">
        <f>G7</f>
        <v>1.5</v>
      </c>
      <c r="G26" s="20"/>
      <c r="H26" s="22">
        <f t="shared" si="3"/>
        <v>3334</v>
      </c>
    </row>
    <row r="27" spans="1:11" ht="13.2" customHeight="1" x14ac:dyDescent="0.25">
      <c r="A27" s="42"/>
      <c r="B27" s="8" t="s">
        <v>46</v>
      </c>
      <c r="C27" s="20"/>
      <c r="D27" s="22">
        <f>(E26/3)*2</f>
        <v>370</v>
      </c>
      <c r="E27" s="21">
        <f>F8</f>
        <v>6</v>
      </c>
      <c r="F27" s="21">
        <f>G7</f>
        <v>1.5</v>
      </c>
      <c r="G27" s="20"/>
      <c r="H27" s="22">
        <f t="shared" si="3"/>
        <v>3330</v>
      </c>
      <c r="I27" s="61"/>
    </row>
    <row r="28" spans="1:11" ht="13.2" customHeight="1" x14ac:dyDescent="0.25">
      <c r="A28" s="42"/>
      <c r="B28" s="57" t="s">
        <v>68</v>
      </c>
      <c r="C28" s="20" t="s">
        <v>20</v>
      </c>
      <c r="D28" s="58">
        <v>2</v>
      </c>
      <c r="E28" s="59">
        <f>E15</f>
        <v>555.73</v>
      </c>
      <c r="F28" s="21">
        <f>F15</f>
        <v>3.5</v>
      </c>
      <c r="G28" s="20"/>
      <c r="H28" s="22">
        <f t="shared" si="3"/>
        <v>3890</v>
      </c>
    </row>
    <row r="29" spans="1:11" ht="13.2" customHeight="1" x14ac:dyDescent="0.25">
      <c r="A29" s="42"/>
      <c r="B29" s="8" t="s">
        <v>69</v>
      </c>
      <c r="C29" s="20"/>
      <c r="D29" s="58">
        <v>2</v>
      </c>
      <c r="E29" s="59">
        <f>E28</f>
        <v>555.73</v>
      </c>
      <c r="F29" s="21">
        <f>G15</f>
        <v>1.5</v>
      </c>
      <c r="G29" s="20"/>
      <c r="H29" s="22">
        <f t="shared" si="3"/>
        <v>1667</v>
      </c>
    </row>
    <row r="30" spans="1:11" ht="13.2" customHeight="1" x14ac:dyDescent="0.25">
      <c r="A30" s="42"/>
      <c r="B30" s="8" t="s">
        <v>70</v>
      </c>
      <c r="C30" s="20"/>
      <c r="D30" s="22">
        <f>(E29/3)*2</f>
        <v>370</v>
      </c>
      <c r="E30" s="21">
        <f>F15</f>
        <v>3.5</v>
      </c>
      <c r="F30" s="21">
        <f>G15</f>
        <v>1.5</v>
      </c>
      <c r="G30" s="20"/>
      <c r="H30" s="22">
        <f t="shared" si="3"/>
        <v>1943</v>
      </c>
    </row>
    <row r="31" spans="1:11" ht="13.2" customHeight="1" x14ac:dyDescent="0.25">
      <c r="A31" s="42"/>
      <c r="B31" s="62" t="s">
        <v>71</v>
      </c>
      <c r="C31" s="44" t="s">
        <v>20</v>
      </c>
      <c r="D31" s="58">
        <v>2</v>
      </c>
      <c r="E31" s="59">
        <f>E16</f>
        <v>555.73</v>
      </c>
      <c r="F31" s="21">
        <f>F16</f>
        <v>3</v>
      </c>
      <c r="G31" s="20"/>
      <c r="H31" s="22">
        <f t="shared" si="3"/>
        <v>3334</v>
      </c>
    </row>
    <row r="32" spans="1:11" ht="13.2" customHeight="1" x14ac:dyDescent="0.25">
      <c r="A32" s="42"/>
      <c r="B32" s="43" t="s">
        <v>72</v>
      </c>
      <c r="C32" s="44"/>
      <c r="D32" s="58">
        <v>2</v>
      </c>
      <c r="E32" s="63">
        <f>E31</f>
        <v>555.73</v>
      </c>
      <c r="F32" s="20">
        <f>G16</f>
        <v>1</v>
      </c>
      <c r="G32" s="20"/>
      <c r="H32" s="22">
        <f t="shared" si="3"/>
        <v>1111</v>
      </c>
    </row>
    <row r="33" spans="1:8" ht="13.2" customHeight="1" x14ac:dyDescent="0.25">
      <c r="A33" s="42"/>
      <c r="B33" s="43" t="s">
        <v>73</v>
      </c>
      <c r="C33" s="44"/>
      <c r="D33" s="64">
        <f>(E32/3)*2</f>
        <v>370</v>
      </c>
      <c r="E33" s="21">
        <f>F16</f>
        <v>3</v>
      </c>
      <c r="F33" s="20">
        <f>G16</f>
        <v>1</v>
      </c>
      <c r="G33" s="20"/>
      <c r="H33" s="22">
        <f t="shared" si="3"/>
        <v>1110</v>
      </c>
    </row>
    <row r="34" spans="1:8" ht="13.2" customHeight="1" x14ac:dyDescent="0.25">
      <c r="A34" s="42"/>
      <c r="B34" s="62" t="s">
        <v>74</v>
      </c>
      <c r="C34" s="44" t="s">
        <v>20</v>
      </c>
      <c r="D34" s="58">
        <v>2</v>
      </c>
      <c r="E34" s="59">
        <f>E17</f>
        <v>555.73</v>
      </c>
      <c r="F34" s="21">
        <f>F17</f>
        <v>2.5</v>
      </c>
      <c r="G34" s="20"/>
      <c r="H34" s="22">
        <f t="shared" si="3"/>
        <v>2779</v>
      </c>
    </row>
    <row r="35" spans="1:8" ht="13.2" customHeight="1" x14ac:dyDescent="0.25">
      <c r="A35" s="42"/>
      <c r="B35" s="43" t="s">
        <v>75</v>
      </c>
      <c r="C35" s="44"/>
      <c r="D35" s="58">
        <v>2</v>
      </c>
      <c r="E35" s="59">
        <f>E34</f>
        <v>555.73</v>
      </c>
      <c r="F35" s="20">
        <f>G17</f>
        <v>1</v>
      </c>
      <c r="G35" s="20"/>
      <c r="H35" s="22">
        <f t="shared" si="3"/>
        <v>1111</v>
      </c>
    </row>
    <row r="36" spans="1:8" ht="13.2" customHeight="1" x14ac:dyDescent="0.25">
      <c r="A36" s="42"/>
      <c r="B36" s="43" t="s">
        <v>76</v>
      </c>
      <c r="C36" s="44"/>
      <c r="D36" s="22">
        <f>(E35/3)*2</f>
        <v>370</v>
      </c>
      <c r="E36" s="21">
        <f>F17</f>
        <v>2.5</v>
      </c>
      <c r="F36" s="20">
        <f>F35</f>
        <v>1</v>
      </c>
      <c r="G36" s="20"/>
      <c r="H36" s="22">
        <f t="shared" si="3"/>
        <v>925</v>
      </c>
    </row>
    <row r="37" spans="1:8" ht="13.2" customHeight="1" x14ac:dyDescent="0.25">
      <c r="A37" s="42"/>
      <c r="B37" s="62" t="s">
        <v>77</v>
      </c>
      <c r="C37" s="44" t="s">
        <v>20</v>
      </c>
      <c r="D37" s="58">
        <v>2</v>
      </c>
      <c r="E37" s="59">
        <f>E18</f>
        <v>555.73</v>
      </c>
      <c r="F37" s="21">
        <f>F18</f>
        <v>2</v>
      </c>
      <c r="G37" s="20"/>
      <c r="H37" s="22">
        <f t="shared" si="3"/>
        <v>2223</v>
      </c>
    </row>
    <row r="38" spans="1:8" ht="13.2" customHeight="1" x14ac:dyDescent="0.25">
      <c r="A38" s="42"/>
      <c r="B38" s="43" t="s">
        <v>78</v>
      </c>
      <c r="C38" s="44"/>
      <c r="D38" s="58">
        <v>2</v>
      </c>
      <c r="E38" s="59">
        <f>E37</f>
        <v>555.73</v>
      </c>
      <c r="F38" s="20">
        <f>G18</f>
        <v>1</v>
      </c>
      <c r="G38" s="20"/>
      <c r="H38" s="22">
        <f t="shared" si="3"/>
        <v>1111</v>
      </c>
    </row>
    <row r="39" spans="1:8" ht="13.2" customHeight="1" x14ac:dyDescent="0.25">
      <c r="A39" s="42"/>
      <c r="B39" s="43" t="s">
        <v>79</v>
      </c>
      <c r="C39" s="44"/>
      <c r="D39" s="22">
        <f>(E38/3)*2</f>
        <v>370</v>
      </c>
      <c r="E39" s="21">
        <f>F18</f>
        <v>2</v>
      </c>
      <c r="F39" s="20">
        <f>F38</f>
        <v>1</v>
      </c>
      <c r="G39" s="20"/>
      <c r="H39" s="22">
        <f t="shared" si="3"/>
        <v>740</v>
      </c>
    </row>
    <row r="40" spans="1:8" ht="13.2" customHeight="1" x14ac:dyDescent="0.25">
      <c r="A40" s="42"/>
      <c r="B40" s="62" t="s">
        <v>80</v>
      </c>
      <c r="C40" s="44" t="s">
        <v>20</v>
      </c>
      <c r="D40" s="58">
        <v>2</v>
      </c>
      <c r="E40" s="59">
        <f>E19</f>
        <v>555.73</v>
      </c>
      <c r="F40" s="21">
        <f>F19</f>
        <v>1.5</v>
      </c>
      <c r="G40" s="20"/>
      <c r="H40" s="22">
        <f t="shared" si="3"/>
        <v>1667</v>
      </c>
    </row>
    <row r="41" spans="1:8" ht="13.2" customHeight="1" x14ac:dyDescent="0.25">
      <c r="A41" s="42"/>
      <c r="B41" s="43" t="s">
        <v>81</v>
      </c>
      <c r="C41" s="44"/>
      <c r="D41" s="58">
        <v>2</v>
      </c>
      <c r="E41" s="59">
        <f>E40</f>
        <v>555.73</v>
      </c>
      <c r="F41" s="20">
        <f>G19</f>
        <v>1</v>
      </c>
      <c r="G41" s="20"/>
      <c r="H41" s="22">
        <f t="shared" si="3"/>
        <v>1111</v>
      </c>
    </row>
    <row r="42" spans="1:8" ht="14.4" customHeight="1" x14ac:dyDescent="0.25">
      <c r="A42" s="42"/>
      <c r="B42" s="43" t="s">
        <v>82</v>
      </c>
      <c r="C42" s="44"/>
      <c r="D42" s="22">
        <f>(E41/3)*2</f>
        <v>370</v>
      </c>
      <c r="E42" s="21">
        <f>F19</f>
        <v>1.5</v>
      </c>
      <c r="F42" s="20">
        <f>F41</f>
        <v>1</v>
      </c>
      <c r="G42" s="20"/>
      <c r="H42" s="22">
        <f t="shared" si="3"/>
        <v>555</v>
      </c>
    </row>
    <row r="43" spans="1:8" ht="15.6" customHeight="1" x14ac:dyDescent="0.25">
      <c r="A43" s="42"/>
      <c r="B43" s="62" t="s">
        <v>83</v>
      </c>
      <c r="C43" s="44" t="s">
        <v>20</v>
      </c>
      <c r="D43" s="58">
        <v>2</v>
      </c>
      <c r="E43" s="59">
        <f>E20</f>
        <v>555.73</v>
      </c>
      <c r="F43" s="21">
        <f>F20</f>
        <v>1</v>
      </c>
      <c r="G43" s="20"/>
      <c r="H43" s="22">
        <f t="shared" si="3"/>
        <v>1111</v>
      </c>
    </row>
    <row r="44" spans="1:8" x14ac:dyDescent="0.25">
      <c r="A44" s="43"/>
      <c r="B44" s="43" t="s">
        <v>84</v>
      </c>
      <c r="C44" s="44"/>
      <c r="D44" s="58">
        <v>2</v>
      </c>
      <c r="E44" s="59">
        <f>E43</f>
        <v>555.73</v>
      </c>
      <c r="F44" s="20">
        <f>G20</f>
        <v>1</v>
      </c>
      <c r="G44" s="20"/>
      <c r="H44" s="22">
        <f t="shared" si="3"/>
        <v>1111</v>
      </c>
    </row>
    <row r="45" spans="1:8" x14ac:dyDescent="0.25">
      <c r="A45" s="43"/>
      <c r="B45" s="43" t="s">
        <v>85</v>
      </c>
      <c r="C45" s="44"/>
      <c r="D45" s="22">
        <f>(E44/3)*2</f>
        <v>370</v>
      </c>
      <c r="E45" s="21">
        <f>F20</f>
        <v>1</v>
      </c>
      <c r="F45" s="20">
        <f>F44</f>
        <v>1</v>
      </c>
      <c r="G45" s="20"/>
      <c r="H45" s="22">
        <f t="shared" si="3"/>
        <v>370</v>
      </c>
    </row>
    <row r="46" spans="1:8" hidden="1" x14ac:dyDescent="0.25">
      <c r="A46" s="43"/>
      <c r="B46" s="62" t="s">
        <v>86</v>
      </c>
      <c r="C46" s="44" t="s">
        <v>20</v>
      </c>
      <c r="D46" s="58">
        <v>2</v>
      </c>
      <c r="E46" s="59">
        <f>E21</f>
        <v>555.73</v>
      </c>
      <c r="F46" s="21">
        <f>F21</f>
        <v>0.5</v>
      </c>
      <c r="G46" s="20"/>
      <c r="H46" s="22">
        <f t="shared" si="3"/>
        <v>556</v>
      </c>
    </row>
    <row r="47" spans="1:8" hidden="1" x14ac:dyDescent="0.25">
      <c r="A47" s="43"/>
      <c r="B47" s="43" t="s">
        <v>87</v>
      </c>
      <c r="C47" s="44"/>
      <c r="D47" s="58">
        <v>2</v>
      </c>
      <c r="E47" s="59">
        <f>E46</f>
        <v>555.73</v>
      </c>
      <c r="F47" s="20">
        <f>G21</f>
        <v>1</v>
      </c>
      <c r="G47" s="20"/>
      <c r="H47" s="22">
        <f t="shared" si="3"/>
        <v>1111</v>
      </c>
    </row>
    <row r="48" spans="1:8" hidden="1" x14ac:dyDescent="0.25">
      <c r="A48" s="43"/>
      <c r="B48" s="43" t="s">
        <v>88</v>
      </c>
      <c r="C48" s="44"/>
      <c r="D48" s="22">
        <f>(E47/3)*2</f>
        <v>370</v>
      </c>
      <c r="E48" s="21">
        <f>F21</f>
        <v>0.5</v>
      </c>
      <c r="F48" s="20">
        <f>F47</f>
        <v>1</v>
      </c>
      <c r="G48" s="20"/>
      <c r="H48" s="22">
        <f t="shared" si="3"/>
        <v>185</v>
      </c>
    </row>
    <row r="49" spans="1:9" hidden="1" x14ac:dyDescent="0.25">
      <c r="A49" s="43"/>
      <c r="B49" s="62" t="s">
        <v>89</v>
      </c>
      <c r="C49" s="44" t="s">
        <v>20</v>
      </c>
      <c r="D49" s="58">
        <v>2</v>
      </c>
      <c r="E49" s="59">
        <f>E22</f>
        <v>555.73</v>
      </c>
      <c r="F49" s="21">
        <f>F22</f>
        <v>0</v>
      </c>
      <c r="G49" s="20"/>
      <c r="H49" s="22">
        <f t="shared" si="3"/>
        <v>0</v>
      </c>
    </row>
    <row r="50" spans="1:9" hidden="1" x14ac:dyDescent="0.25">
      <c r="A50" s="43"/>
      <c r="B50" s="43" t="s">
        <v>90</v>
      </c>
      <c r="C50" s="44"/>
      <c r="D50" s="58">
        <v>2</v>
      </c>
      <c r="E50" s="59">
        <f>E49</f>
        <v>555.73</v>
      </c>
      <c r="F50" s="20">
        <f>G22</f>
        <v>1.5</v>
      </c>
      <c r="G50" s="20"/>
      <c r="H50" s="22">
        <f t="shared" si="3"/>
        <v>1667</v>
      </c>
    </row>
    <row r="51" spans="1:9" hidden="1" x14ac:dyDescent="0.25">
      <c r="A51" s="43"/>
      <c r="B51" s="43" t="s">
        <v>91</v>
      </c>
      <c r="C51" s="44"/>
      <c r="D51" s="22">
        <f>(E50/3)*2</f>
        <v>370</v>
      </c>
      <c r="E51" s="21">
        <f>F22</f>
        <v>0</v>
      </c>
      <c r="F51" s="20">
        <f>F50</f>
        <v>1.5</v>
      </c>
      <c r="G51" s="20"/>
      <c r="H51" s="22">
        <f t="shared" si="3"/>
        <v>0</v>
      </c>
    </row>
    <row r="52" spans="1:9" x14ac:dyDescent="0.25">
      <c r="A52" s="43"/>
      <c r="B52" s="211" t="s">
        <v>43</v>
      </c>
      <c r="C52" s="211"/>
      <c r="D52" s="211"/>
      <c r="E52" s="211"/>
      <c r="F52" s="211"/>
      <c r="G52" s="211"/>
      <c r="H52" s="51">
        <f>SUM(H25:H45)</f>
        <v>41202</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555.73</v>
      </c>
      <c r="F54" s="43">
        <v>1</v>
      </c>
      <c r="G54" s="43">
        <v>0.1</v>
      </c>
      <c r="H54" s="47">
        <f>G54*F54*E54*D54</f>
        <v>55.57</v>
      </c>
    </row>
    <row r="55" spans="1:9" x14ac:dyDescent="0.25">
      <c r="A55" s="43"/>
      <c r="B55" s="211" t="s">
        <v>43</v>
      </c>
      <c r="C55" s="211"/>
      <c r="D55" s="211"/>
      <c r="E55" s="211"/>
      <c r="F55" s="211"/>
      <c r="G55" s="211"/>
      <c r="H55" s="51">
        <f>SUM(H54)</f>
        <v>55.57</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555.73</v>
      </c>
      <c r="F57" s="43"/>
      <c r="G57" s="43"/>
      <c r="H57" s="47">
        <f>H10*0.6</f>
        <v>10511.49</v>
      </c>
    </row>
    <row r="58" spans="1:9" x14ac:dyDescent="0.25">
      <c r="A58" s="43"/>
      <c r="B58" s="211" t="s">
        <v>43</v>
      </c>
      <c r="C58" s="211"/>
      <c r="D58" s="211"/>
      <c r="E58" s="211"/>
      <c r="F58" s="211"/>
      <c r="G58" s="211"/>
      <c r="H58" s="51">
        <f>SUM(H57)</f>
        <v>10511.49</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555.73</v>
      </c>
      <c r="F60" s="69">
        <f>J19</f>
        <v>5</v>
      </c>
      <c r="G60" s="69">
        <v>5</v>
      </c>
      <c r="H60" s="47">
        <f>G60*F60*E60*D60</f>
        <v>13893.25</v>
      </c>
      <c r="I60">
        <f>F60*G60</f>
        <v>25</v>
      </c>
    </row>
    <row r="61" spans="1:9" x14ac:dyDescent="0.25">
      <c r="A61" s="43"/>
      <c r="B61" s="211" t="s">
        <v>43</v>
      </c>
      <c r="C61" s="211"/>
      <c r="D61" s="211"/>
      <c r="E61" s="211"/>
      <c r="F61" s="211"/>
      <c r="G61" s="211"/>
      <c r="H61" s="51">
        <f>SUM(H60)</f>
        <v>13893.25</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rgb="FFFF0000"/>
  </sheetPr>
  <dimension ref="A1:C7"/>
  <sheetViews>
    <sheetView view="pageBreakPreview" zoomScale="154" zoomScaleNormal="100" zoomScaleSheetLayoutView="154" workbookViewId="0">
      <selection activeCell="E2" sqref="E2"/>
    </sheetView>
  </sheetViews>
  <sheetFormatPr defaultRowHeight="13.2" x14ac:dyDescent="0.25"/>
  <cols>
    <col min="1" max="1" width="5.5546875" bestFit="1" customWidth="1"/>
    <col min="2" max="2" width="27.5546875" customWidth="1"/>
    <col min="3" max="3" width="14.44140625" bestFit="1" customWidth="1"/>
  </cols>
  <sheetData>
    <row r="1" spans="1:3" ht="45.75" customHeight="1" x14ac:dyDescent="0.25">
      <c r="A1" s="199" t="s">
        <v>99</v>
      </c>
      <c r="B1" s="200"/>
      <c r="C1" s="200"/>
    </row>
    <row r="2" spans="1:3" ht="32.25" customHeight="1" x14ac:dyDescent="0.25">
      <c r="A2" s="199" t="s">
        <v>122</v>
      </c>
      <c r="B2" s="199"/>
      <c r="C2" s="199"/>
    </row>
    <row r="3" spans="1:3" ht="13.8" thickBot="1" x14ac:dyDescent="0.3">
      <c r="A3" s="199" t="s">
        <v>126</v>
      </c>
      <c r="B3" s="199"/>
      <c r="C3" s="199"/>
    </row>
    <row r="4" spans="1:3" x14ac:dyDescent="0.25">
      <c r="A4" s="1" t="s">
        <v>2</v>
      </c>
      <c r="B4" s="2" t="s">
        <v>0</v>
      </c>
      <c r="C4" s="3" t="s">
        <v>3</v>
      </c>
    </row>
    <row r="5" spans="1:3" x14ac:dyDescent="0.25">
      <c r="A5" s="71">
        <v>1</v>
      </c>
      <c r="B5" s="5" t="s">
        <v>154</v>
      </c>
      <c r="C5" s="73">
        <f>('19 BOQ Kot'!H12)/10^6</f>
        <v>0</v>
      </c>
    </row>
    <row r="6" spans="1:3" x14ac:dyDescent="0.25">
      <c r="A6" s="4">
        <v>2</v>
      </c>
      <c r="B6" s="5" t="s">
        <v>155</v>
      </c>
      <c r="C6" s="74">
        <f>('20 BOQ Charbagh'!H12)/10^6</f>
        <v>0</v>
      </c>
    </row>
    <row r="7" spans="1:3" ht="13.8" thickBot="1" x14ac:dyDescent="0.3">
      <c r="A7" s="201" t="s">
        <v>4</v>
      </c>
      <c r="B7" s="202"/>
      <c r="C7" s="74">
        <f>SUM(C5:C6)</f>
        <v>0</v>
      </c>
    </row>
  </sheetData>
  <mergeCells count="4">
    <mergeCell ref="A1:C1"/>
    <mergeCell ref="A2:C2"/>
    <mergeCell ref="A3:C3"/>
    <mergeCell ref="A7:B7"/>
  </mergeCell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59">
    <tabColor theme="9" tint="0.59999389629810485"/>
  </sheetPr>
  <dimension ref="A1:K61"/>
  <sheetViews>
    <sheetView view="pageBreakPreview" topLeftCell="A41" zoomScale="140" zoomScaleNormal="100" zoomScaleSheetLayoutView="140" workbookViewId="0">
      <selection activeCell="J61" sqref="J61"/>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'19 BOQ Kot'!A1:H1</f>
        <v>EFAP-KPID- CW-14: Repair and Rehabilitation of and Flood Protection Structures, Swat. Swat Irrigation Division-I</v>
      </c>
      <c r="B1" s="212"/>
      <c r="C1" s="212"/>
      <c r="D1" s="212"/>
      <c r="E1" s="212"/>
      <c r="F1" s="212"/>
      <c r="G1" s="212"/>
      <c r="H1" s="212"/>
    </row>
    <row r="2" spans="1:9" ht="23.25" customHeight="1" x14ac:dyDescent="0.25">
      <c r="A2" s="213" t="str">
        <f>'19 BOQ Kot'!A2:H2</f>
        <v>1. Rehabilitation  of flood protection work along  left bank of Swat river at  Village  kot , Charbagh District Swat.</v>
      </c>
      <c r="B2" s="213"/>
      <c r="C2" s="213"/>
      <c r="D2" s="213"/>
      <c r="E2" s="213"/>
      <c r="F2" s="213"/>
      <c r="G2" s="213"/>
      <c r="H2" s="213"/>
    </row>
    <row r="3" spans="1:9" ht="17.25" customHeight="1" x14ac:dyDescent="0.25">
      <c r="A3" s="214" t="str">
        <f>'19 BOQ Kot'!A3:H3</f>
        <v>Bill No 19 :Rehabilitation of Flood Protection Structure at  village Kot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Swat-I'!$J$34</f>
        <v>220.87</v>
      </c>
      <c r="F7" s="46">
        <f>'[17]Table Swat-I'!$E$73</f>
        <v>3.5</v>
      </c>
      <c r="G7" s="46">
        <f>'[17]Table Swat-I'!$G$73</f>
        <v>1.5</v>
      </c>
      <c r="H7" s="47">
        <f>G7*F7*E7*D7</f>
        <v>1159.57</v>
      </c>
    </row>
    <row r="8" spans="1:9" x14ac:dyDescent="0.25">
      <c r="A8" s="43"/>
      <c r="B8" s="43" t="s">
        <v>41</v>
      </c>
      <c r="C8" s="44" t="s">
        <v>14</v>
      </c>
      <c r="D8" s="44">
        <v>1</v>
      </c>
      <c r="E8" s="48">
        <f>E7</f>
        <v>220.87</v>
      </c>
      <c r="F8" s="46">
        <f>'[17]Table Swat-I'!$F$73</f>
        <v>6</v>
      </c>
      <c r="G8" s="49">
        <f>G7</f>
        <v>1.5</v>
      </c>
      <c r="H8" s="47">
        <f>G8*F8*E8*D8</f>
        <v>1987.83</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12747.4</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220.87</v>
      </c>
      <c r="F12" s="49">
        <f>F8</f>
        <v>6</v>
      </c>
      <c r="G12" s="49">
        <f>G8</f>
        <v>1.5</v>
      </c>
      <c r="H12" s="47">
        <f>G12*F12*E12*D12</f>
        <v>1987.83</v>
      </c>
    </row>
    <row r="13" spans="1:9" x14ac:dyDescent="0.25">
      <c r="A13" s="43"/>
      <c r="B13" s="211" t="s">
        <v>43</v>
      </c>
      <c r="C13" s="211"/>
      <c r="D13" s="211"/>
      <c r="E13" s="211"/>
      <c r="F13" s="211"/>
      <c r="G13" s="211"/>
      <c r="H13" s="51">
        <f>SUM(H12)</f>
        <v>1987.83</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220.87</v>
      </c>
      <c r="F15" s="52">
        <f>F7</f>
        <v>3.5</v>
      </c>
      <c r="G15" s="49">
        <f>G7</f>
        <v>1.5</v>
      </c>
      <c r="H15" s="47">
        <f t="shared" ref="H15:H22" si="0">G15*F15*E15*D15</f>
        <v>1159.57</v>
      </c>
      <c r="I15" s="53"/>
    </row>
    <row r="16" spans="1:9" x14ac:dyDescent="0.25">
      <c r="A16" s="43"/>
      <c r="B16" s="43" t="s">
        <v>57</v>
      </c>
      <c r="C16" s="44" t="s">
        <v>14</v>
      </c>
      <c r="D16" s="44">
        <v>1</v>
      </c>
      <c r="E16" s="48">
        <f t="shared" ref="E16:E22" si="1">$E$7</f>
        <v>220.87</v>
      </c>
      <c r="F16" s="52">
        <f t="shared" ref="F16:F22" si="2">F15-0.5</f>
        <v>3</v>
      </c>
      <c r="G16" s="54">
        <v>1</v>
      </c>
      <c r="H16" s="47">
        <f t="shared" si="0"/>
        <v>662.61</v>
      </c>
    </row>
    <row r="17" spans="1:11" x14ac:dyDescent="0.25">
      <c r="A17" s="43"/>
      <c r="B17" s="43" t="s">
        <v>58</v>
      </c>
      <c r="C17" s="44" t="s">
        <v>14</v>
      </c>
      <c r="D17" s="44">
        <v>1</v>
      </c>
      <c r="E17" s="48">
        <f t="shared" si="1"/>
        <v>220.87</v>
      </c>
      <c r="F17" s="52">
        <f t="shared" si="2"/>
        <v>2.5</v>
      </c>
      <c r="G17" s="54">
        <v>1</v>
      </c>
      <c r="H17" s="47">
        <f t="shared" si="0"/>
        <v>552.17999999999995</v>
      </c>
    </row>
    <row r="18" spans="1:11" x14ac:dyDescent="0.25">
      <c r="A18" s="43"/>
      <c r="B18" s="43" t="s">
        <v>59</v>
      </c>
      <c r="C18" s="44" t="s">
        <v>14</v>
      </c>
      <c r="D18" s="44">
        <v>1</v>
      </c>
      <c r="E18" s="48">
        <f t="shared" si="1"/>
        <v>220.87</v>
      </c>
      <c r="F18" s="52">
        <f t="shared" si="2"/>
        <v>2</v>
      </c>
      <c r="G18" s="54">
        <v>1</v>
      </c>
      <c r="H18" s="47">
        <f t="shared" si="0"/>
        <v>441.74</v>
      </c>
    </row>
    <row r="19" spans="1:11" x14ac:dyDescent="0.25">
      <c r="A19" s="43"/>
      <c r="B19" s="43" t="s">
        <v>60</v>
      </c>
      <c r="C19" s="44" t="s">
        <v>14</v>
      </c>
      <c r="D19" s="44">
        <v>1</v>
      </c>
      <c r="E19" s="48">
        <f t="shared" si="1"/>
        <v>220.87</v>
      </c>
      <c r="F19" s="52">
        <f t="shared" si="2"/>
        <v>1.5</v>
      </c>
      <c r="G19" s="54">
        <v>1</v>
      </c>
      <c r="H19" s="47">
        <f t="shared" si="0"/>
        <v>331.31</v>
      </c>
      <c r="I19" s="55" t="s">
        <v>61</v>
      </c>
      <c r="J19" s="56">
        <f>SUM(G16:G20)</f>
        <v>5</v>
      </c>
    </row>
    <row r="20" spans="1:11" x14ac:dyDescent="0.25">
      <c r="A20" s="43"/>
      <c r="B20" s="43" t="s">
        <v>62</v>
      </c>
      <c r="C20" s="44" t="s">
        <v>14</v>
      </c>
      <c r="D20" s="44">
        <v>1</v>
      </c>
      <c r="E20" s="48">
        <f t="shared" si="1"/>
        <v>220.87</v>
      </c>
      <c r="F20" s="52">
        <f t="shared" si="2"/>
        <v>1</v>
      </c>
      <c r="G20" s="54">
        <v>1</v>
      </c>
      <c r="H20" s="47">
        <f t="shared" si="0"/>
        <v>220.87</v>
      </c>
    </row>
    <row r="21" spans="1:11" hidden="1" x14ac:dyDescent="0.25">
      <c r="A21" s="43"/>
      <c r="B21" s="43" t="s">
        <v>63</v>
      </c>
      <c r="C21" s="44" t="s">
        <v>64</v>
      </c>
      <c r="D21" s="44">
        <v>1</v>
      </c>
      <c r="E21" s="48">
        <f t="shared" si="1"/>
        <v>220.87</v>
      </c>
      <c r="F21" s="52">
        <f>F20-0.5</f>
        <v>0.5</v>
      </c>
      <c r="G21" s="54">
        <v>1</v>
      </c>
      <c r="H21" s="47">
        <f t="shared" si="0"/>
        <v>110.44</v>
      </c>
    </row>
    <row r="22" spans="1:11" hidden="1" x14ac:dyDescent="0.25">
      <c r="A22" s="43"/>
      <c r="B22" s="43" t="s">
        <v>65</v>
      </c>
      <c r="C22" s="44" t="s">
        <v>66</v>
      </c>
      <c r="D22" s="44">
        <v>1</v>
      </c>
      <c r="E22" s="48">
        <f t="shared" si="1"/>
        <v>220.87</v>
      </c>
      <c r="F22" s="52">
        <f t="shared" si="2"/>
        <v>0</v>
      </c>
      <c r="G22" s="54">
        <v>1.5</v>
      </c>
      <c r="H22" s="47">
        <f t="shared" si="0"/>
        <v>0</v>
      </c>
      <c r="K22" s="56"/>
    </row>
    <row r="23" spans="1:11" x14ac:dyDescent="0.25">
      <c r="A23" s="43"/>
      <c r="B23" s="211" t="s">
        <v>43</v>
      </c>
      <c r="C23" s="211"/>
      <c r="D23" s="211"/>
      <c r="E23" s="211"/>
      <c r="F23" s="211"/>
      <c r="G23" s="211"/>
      <c r="H23" s="51">
        <f>SUM(H15:H20)</f>
        <v>3368.28</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220.87</v>
      </c>
      <c r="F25" s="21">
        <f>F8</f>
        <v>6</v>
      </c>
      <c r="G25" s="20"/>
      <c r="H25" s="22">
        <f t="shared" ref="H25:H51" si="3">F25*E25*D25</f>
        <v>2650</v>
      </c>
    </row>
    <row r="26" spans="1:11" ht="13.2" customHeight="1" x14ac:dyDescent="0.25">
      <c r="A26" s="42"/>
      <c r="B26" s="8" t="s">
        <v>45</v>
      </c>
      <c r="C26" s="20"/>
      <c r="D26" s="60">
        <f>(F8/3)*2</f>
        <v>4</v>
      </c>
      <c r="E26" s="59">
        <f>$E$7</f>
        <v>220.87</v>
      </c>
      <c r="F26" s="21">
        <f>G7</f>
        <v>1.5</v>
      </c>
      <c r="G26" s="20"/>
      <c r="H26" s="22">
        <f t="shared" si="3"/>
        <v>1325</v>
      </c>
    </row>
    <row r="27" spans="1:11" ht="13.2" customHeight="1" x14ac:dyDescent="0.25">
      <c r="A27" s="42"/>
      <c r="B27" s="8" t="s">
        <v>46</v>
      </c>
      <c r="C27" s="20"/>
      <c r="D27" s="22">
        <f>(E26/3)*2</f>
        <v>147</v>
      </c>
      <c r="E27" s="21">
        <f>F8</f>
        <v>6</v>
      </c>
      <c r="F27" s="21">
        <f>G7</f>
        <v>1.5</v>
      </c>
      <c r="G27" s="20"/>
      <c r="H27" s="22">
        <f t="shared" si="3"/>
        <v>1323</v>
      </c>
      <c r="I27" s="61"/>
    </row>
    <row r="28" spans="1:11" ht="13.2" customHeight="1" x14ac:dyDescent="0.25">
      <c r="A28" s="42"/>
      <c r="B28" s="57" t="s">
        <v>68</v>
      </c>
      <c r="C28" s="20" t="s">
        <v>20</v>
      </c>
      <c r="D28" s="58">
        <v>2</v>
      </c>
      <c r="E28" s="59">
        <f>E15</f>
        <v>220.87</v>
      </c>
      <c r="F28" s="21">
        <f>F15</f>
        <v>3.5</v>
      </c>
      <c r="G28" s="20"/>
      <c r="H28" s="22">
        <f t="shared" si="3"/>
        <v>1546</v>
      </c>
    </row>
    <row r="29" spans="1:11" ht="13.2" customHeight="1" x14ac:dyDescent="0.25">
      <c r="A29" s="42"/>
      <c r="B29" s="8" t="s">
        <v>69</v>
      </c>
      <c r="C29" s="20"/>
      <c r="D29" s="58">
        <v>2</v>
      </c>
      <c r="E29" s="59">
        <f>E28</f>
        <v>220.87</v>
      </c>
      <c r="F29" s="21">
        <f>G15</f>
        <v>1.5</v>
      </c>
      <c r="G29" s="20"/>
      <c r="H29" s="22">
        <f t="shared" si="3"/>
        <v>663</v>
      </c>
    </row>
    <row r="30" spans="1:11" ht="13.2" customHeight="1" x14ac:dyDescent="0.25">
      <c r="A30" s="42"/>
      <c r="B30" s="8" t="s">
        <v>70</v>
      </c>
      <c r="C30" s="20"/>
      <c r="D30" s="22">
        <f>(E29/3)*2</f>
        <v>147</v>
      </c>
      <c r="E30" s="21">
        <f>F15</f>
        <v>3.5</v>
      </c>
      <c r="F30" s="21">
        <f>G15</f>
        <v>1.5</v>
      </c>
      <c r="G30" s="20"/>
      <c r="H30" s="22">
        <f t="shared" si="3"/>
        <v>772</v>
      </c>
    </row>
    <row r="31" spans="1:11" ht="13.2" customHeight="1" x14ac:dyDescent="0.25">
      <c r="A31" s="42"/>
      <c r="B31" s="62" t="s">
        <v>71</v>
      </c>
      <c r="C31" s="44" t="s">
        <v>20</v>
      </c>
      <c r="D31" s="58">
        <v>2</v>
      </c>
      <c r="E31" s="59">
        <f>E16</f>
        <v>220.87</v>
      </c>
      <c r="F31" s="21">
        <f>F16</f>
        <v>3</v>
      </c>
      <c r="G31" s="20"/>
      <c r="H31" s="22">
        <f t="shared" si="3"/>
        <v>1325</v>
      </c>
    </row>
    <row r="32" spans="1:11" ht="13.2" customHeight="1" x14ac:dyDescent="0.25">
      <c r="A32" s="42"/>
      <c r="B32" s="43" t="s">
        <v>72</v>
      </c>
      <c r="C32" s="44"/>
      <c r="D32" s="58">
        <v>2</v>
      </c>
      <c r="E32" s="63">
        <f>E31</f>
        <v>220.87</v>
      </c>
      <c r="F32" s="20">
        <f>G16</f>
        <v>1</v>
      </c>
      <c r="G32" s="20"/>
      <c r="H32" s="22">
        <f t="shared" si="3"/>
        <v>442</v>
      </c>
    </row>
    <row r="33" spans="1:8" ht="13.2" customHeight="1" x14ac:dyDescent="0.25">
      <c r="A33" s="42"/>
      <c r="B33" s="43" t="s">
        <v>73</v>
      </c>
      <c r="C33" s="44"/>
      <c r="D33" s="64">
        <f>(E32/3)*2</f>
        <v>147</v>
      </c>
      <c r="E33" s="21">
        <f>F16</f>
        <v>3</v>
      </c>
      <c r="F33" s="20">
        <f>G16</f>
        <v>1</v>
      </c>
      <c r="G33" s="20"/>
      <c r="H33" s="22">
        <f t="shared" si="3"/>
        <v>441</v>
      </c>
    </row>
    <row r="34" spans="1:8" ht="13.2" customHeight="1" x14ac:dyDescent="0.25">
      <c r="A34" s="42"/>
      <c r="B34" s="62" t="s">
        <v>74</v>
      </c>
      <c r="C34" s="44" t="s">
        <v>20</v>
      </c>
      <c r="D34" s="58">
        <v>2</v>
      </c>
      <c r="E34" s="59">
        <f>E17</f>
        <v>220.87</v>
      </c>
      <c r="F34" s="21">
        <f>F17</f>
        <v>2.5</v>
      </c>
      <c r="G34" s="20"/>
      <c r="H34" s="22">
        <f t="shared" si="3"/>
        <v>1104</v>
      </c>
    </row>
    <row r="35" spans="1:8" ht="13.2" customHeight="1" x14ac:dyDescent="0.25">
      <c r="A35" s="42"/>
      <c r="B35" s="43" t="s">
        <v>75</v>
      </c>
      <c r="C35" s="44"/>
      <c r="D35" s="58">
        <v>2</v>
      </c>
      <c r="E35" s="59">
        <f>E34</f>
        <v>220.87</v>
      </c>
      <c r="F35" s="20">
        <f>G17</f>
        <v>1</v>
      </c>
      <c r="G35" s="20"/>
      <c r="H35" s="22">
        <f t="shared" si="3"/>
        <v>442</v>
      </c>
    </row>
    <row r="36" spans="1:8" ht="13.2" customHeight="1" x14ac:dyDescent="0.25">
      <c r="A36" s="42"/>
      <c r="B36" s="43" t="s">
        <v>76</v>
      </c>
      <c r="C36" s="44"/>
      <c r="D36" s="22">
        <f>(E35/3)*2</f>
        <v>147</v>
      </c>
      <c r="E36" s="21">
        <f>F17</f>
        <v>2.5</v>
      </c>
      <c r="F36" s="20">
        <f>F35</f>
        <v>1</v>
      </c>
      <c r="G36" s="20"/>
      <c r="H36" s="22">
        <f t="shared" si="3"/>
        <v>368</v>
      </c>
    </row>
    <row r="37" spans="1:8" ht="13.2" customHeight="1" x14ac:dyDescent="0.25">
      <c r="A37" s="42"/>
      <c r="B37" s="62" t="s">
        <v>77</v>
      </c>
      <c r="C37" s="44" t="s">
        <v>20</v>
      </c>
      <c r="D37" s="58">
        <v>2</v>
      </c>
      <c r="E37" s="59">
        <f>E18</f>
        <v>220.87</v>
      </c>
      <c r="F37" s="21">
        <f>F18</f>
        <v>2</v>
      </c>
      <c r="G37" s="20"/>
      <c r="H37" s="22">
        <f t="shared" si="3"/>
        <v>883</v>
      </c>
    </row>
    <row r="38" spans="1:8" ht="13.2" customHeight="1" x14ac:dyDescent="0.25">
      <c r="A38" s="42"/>
      <c r="B38" s="43" t="s">
        <v>78</v>
      </c>
      <c r="C38" s="44"/>
      <c r="D38" s="58">
        <v>2</v>
      </c>
      <c r="E38" s="59">
        <f>E37</f>
        <v>220.87</v>
      </c>
      <c r="F38" s="20">
        <f>G18</f>
        <v>1</v>
      </c>
      <c r="G38" s="20"/>
      <c r="H38" s="22">
        <f t="shared" si="3"/>
        <v>442</v>
      </c>
    </row>
    <row r="39" spans="1:8" ht="13.2" customHeight="1" x14ac:dyDescent="0.25">
      <c r="A39" s="42"/>
      <c r="B39" s="43" t="s">
        <v>79</v>
      </c>
      <c r="C39" s="44"/>
      <c r="D39" s="22">
        <f>(E38/3)*2</f>
        <v>147</v>
      </c>
      <c r="E39" s="21">
        <f>F18</f>
        <v>2</v>
      </c>
      <c r="F39" s="20">
        <f>F38</f>
        <v>1</v>
      </c>
      <c r="G39" s="20"/>
      <c r="H39" s="22">
        <f t="shared" si="3"/>
        <v>294</v>
      </c>
    </row>
    <row r="40" spans="1:8" ht="13.2" customHeight="1" x14ac:dyDescent="0.25">
      <c r="A40" s="42"/>
      <c r="B40" s="62" t="s">
        <v>80</v>
      </c>
      <c r="C40" s="44" t="s">
        <v>20</v>
      </c>
      <c r="D40" s="58">
        <v>2</v>
      </c>
      <c r="E40" s="59">
        <f>E19</f>
        <v>220.87</v>
      </c>
      <c r="F40" s="21">
        <f>F19</f>
        <v>1.5</v>
      </c>
      <c r="G40" s="20"/>
      <c r="H40" s="22">
        <f t="shared" si="3"/>
        <v>663</v>
      </c>
    </row>
    <row r="41" spans="1:8" ht="13.2" customHeight="1" x14ac:dyDescent="0.25">
      <c r="A41" s="42"/>
      <c r="B41" s="43" t="s">
        <v>81</v>
      </c>
      <c r="C41" s="44"/>
      <c r="D41" s="58">
        <v>2</v>
      </c>
      <c r="E41" s="59">
        <f>E40</f>
        <v>220.87</v>
      </c>
      <c r="F41" s="20">
        <f>G19</f>
        <v>1</v>
      </c>
      <c r="G41" s="20"/>
      <c r="H41" s="22">
        <f t="shared" si="3"/>
        <v>442</v>
      </c>
    </row>
    <row r="42" spans="1:8" ht="14.4" customHeight="1" x14ac:dyDescent="0.25">
      <c r="A42" s="42"/>
      <c r="B42" s="43" t="s">
        <v>82</v>
      </c>
      <c r="C42" s="44"/>
      <c r="D42" s="22">
        <f>(E41/3)*2</f>
        <v>147</v>
      </c>
      <c r="E42" s="21">
        <f>F19</f>
        <v>1.5</v>
      </c>
      <c r="F42" s="20">
        <f>F41</f>
        <v>1</v>
      </c>
      <c r="G42" s="20"/>
      <c r="H42" s="22">
        <f t="shared" si="3"/>
        <v>221</v>
      </c>
    </row>
    <row r="43" spans="1:8" ht="15.6" customHeight="1" x14ac:dyDescent="0.25">
      <c r="A43" s="42"/>
      <c r="B43" s="62" t="s">
        <v>83</v>
      </c>
      <c r="C43" s="44" t="s">
        <v>20</v>
      </c>
      <c r="D43" s="58">
        <v>2</v>
      </c>
      <c r="E43" s="59">
        <f>E20</f>
        <v>220.87</v>
      </c>
      <c r="F43" s="21">
        <f>F20</f>
        <v>1</v>
      </c>
      <c r="G43" s="20"/>
      <c r="H43" s="22">
        <f t="shared" si="3"/>
        <v>442</v>
      </c>
    </row>
    <row r="44" spans="1:8" x14ac:dyDescent="0.25">
      <c r="A44" s="43"/>
      <c r="B44" s="43" t="s">
        <v>84</v>
      </c>
      <c r="C44" s="44"/>
      <c r="D44" s="58">
        <v>2</v>
      </c>
      <c r="E44" s="59">
        <f>E43</f>
        <v>220.87</v>
      </c>
      <c r="F44" s="20">
        <f>G20</f>
        <v>1</v>
      </c>
      <c r="G44" s="20"/>
      <c r="H44" s="22">
        <f t="shared" si="3"/>
        <v>442</v>
      </c>
    </row>
    <row r="45" spans="1:8" x14ac:dyDescent="0.25">
      <c r="A45" s="43"/>
      <c r="B45" s="43" t="s">
        <v>85</v>
      </c>
      <c r="C45" s="44"/>
      <c r="D45" s="22">
        <f>(E44/3)*2</f>
        <v>147</v>
      </c>
      <c r="E45" s="21">
        <f>F20</f>
        <v>1</v>
      </c>
      <c r="F45" s="20">
        <f>F44</f>
        <v>1</v>
      </c>
      <c r="G45" s="20"/>
      <c r="H45" s="22">
        <f t="shared" si="3"/>
        <v>147</v>
      </c>
    </row>
    <row r="46" spans="1:8" hidden="1" x14ac:dyDescent="0.25">
      <c r="A46" s="43"/>
      <c r="B46" s="62" t="s">
        <v>86</v>
      </c>
      <c r="C46" s="44" t="s">
        <v>20</v>
      </c>
      <c r="D46" s="58">
        <v>2</v>
      </c>
      <c r="E46" s="59">
        <f>E21</f>
        <v>220.87</v>
      </c>
      <c r="F46" s="21">
        <f>F21</f>
        <v>0.5</v>
      </c>
      <c r="G46" s="20"/>
      <c r="H46" s="22">
        <f t="shared" si="3"/>
        <v>221</v>
      </c>
    </row>
    <row r="47" spans="1:8" hidden="1" x14ac:dyDescent="0.25">
      <c r="A47" s="43"/>
      <c r="B47" s="43" t="s">
        <v>87</v>
      </c>
      <c r="C47" s="44"/>
      <c r="D47" s="58">
        <v>2</v>
      </c>
      <c r="E47" s="59">
        <f>E46</f>
        <v>220.87</v>
      </c>
      <c r="F47" s="20">
        <f>G21</f>
        <v>1</v>
      </c>
      <c r="G47" s="20"/>
      <c r="H47" s="22">
        <f t="shared" si="3"/>
        <v>442</v>
      </c>
    </row>
    <row r="48" spans="1:8" hidden="1" x14ac:dyDescent="0.25">
      <c r="A48" s="43"/>
      <c r="B48" s="43" t="s">
        <v>88</v>
      </c>
      <c r="C48" s="44"/>
      <c r="D48" s="22">
        <f>(E47/3)*2</f>
        <v>147</v>
      </c>
      <c r="E48" s="21">
        <f>F21</f>
        <v>0.5</v>
      </c>
      <c r="F48" s="20">
        <f>F47</f>
        <v>1</v>
      </c>
      <c r="G48" s="20"/>
      <c r="H48" s="22">
        <f t="shared" si="3"/>
        <v>74</v>
      </c>
    </row>
    <row r="49" spans="1:9" hidden="1" x14ac:dyDescent="0.25">
      <c r="A49" s="43"/>
      <c r="B49" s="62" t="s">
        <v>89</v>
      </c>
      <c r="C49" s="44" t="s">
        <v>20</v>
      </c>
      <c r="D49" s="58">
        <v>2</v>
      </c>
      <c r="E49" s="59">
        <f>E22</f>
        <v>220.87</v>
      </c>
      <c r="F49" s="21">
        <f>F22</f>
        <v>0</v>
      </c>
      <c r="G49" s="20"/>
      <c r="H49" s="22">
        <f t="shared" si="3"/>
        <v>0</v>
      </c>
    </row>
    <row r="50" spans="1:9" hidden="1" x14ac:dyDescent="0.25">
      <c r="A50" s="43"/>
      <c r="B50" s="43" t="s">
        <v>90</v>
      </c>
      <c r="C50" s="44"/>
      <c r="D50" s="58">
        <v>2</v>
      </c>
      <c r="E50" s="59">
        <f>E49</f>
        <v>220.87</v>
      </c>
      <c r="F50" s="20">
        <f>G22</f>
        <v>1.5</v>
      </c>
      <c r="G50" s="20"/>
      <c r="H50" s="22">
        <f t="shared" si="3"/>
        <v>663</v>
      </c>
    </row>
    <row r="51" spans="1:9" hidden="1" x14ac:dyDescent="0.25">
      <c r="A51" s="43"/>
      <c r="B51" s="43" t="s">
        <v>91</v>
      </c>
      <c r="C51" s="44"/>
      <c r="D51" s="22">
        <f>(E50/3)*2</f>
        <v>147</v>
      </c>
      <c r="E51" s="21">
        <f>F22</f>
        <v>0</v>
      </c>
      <c r="F51" s="20">
        <f>F50</f>
        <v>1.5</v>
      </c>
      <c r="G51" s="20"/>
      <c r="H51" s="22">
        <f t="shared" si="3"/>
        <v>0</v>
      </c>
    </row>
    <row r="52" spans="1:9" x14ac:dyDescent="0.25">
      <c r="A52" s="43"/>
      <c r="B52" s="211" t="s">
        <v>43</v>
      </c>
      <c r="C52" s="211"/>
      <c r="D52" s="211"/>
      <c r="E52" s="211"/>
      <c r="F52" s="211"/>
      <c r="G52" s="211"/>
      <c r="H52" s="51">
        <f>SUM(H25:H45)</f>
        <v>16377</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220.87</v>
      </c>
      <c r="F54" s="43">
        <v>1</v>
      </c>
      <c r="G54" s="43">
        <v>0.1</v>
      </c>
      <c r="H54" s="47">
        <f>G54*F54*E54*D54</f>
        <v>22.09</v>
      </c>
    </row>
    <row r="55" spans="1:9" x14ac:dyDescent="0.25">
      <c r="A55" s="43"/>
      <c r="B55" s="211" t="s">
        <v>43</v>
      </c>
      <c r="C55" s="211"/>
      <c r="D55" s="211"/>
      <c r="E55" s="211"/>
      <c r="F55" s="211"/>
      <c r="G55" s="211"/>
      <c r="H55" s="51">
        <f>SUM(H54)</f>
        <v>22.09</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220.87</v>
      </c>
      <c r="F57" s="43"/>
      <c r="G57" s="43"/>
      <c r="H57" s="47">
        <f>H10*0.6</f>
        <v>7648.44</v>
      </c>
    </row>
    <row r="58" spans="1:9" x14ac:dyDescent="0.25">
      <c r="A58" s="43"/>
      <c r="B58" s="211" t="s">
        <v>43</v>
      </c>
      <c r="C58" s="211"/>
      <c r="D58" s="211"/>
      <c r="E58" s="211"/>
      <c r="F58" s="211"/>
      <c r="G58" s="211"/>
      <c r="H58" s="51">
        <f>SUM(H57)</f>
        <v>7648.44</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220.87</v>
      </c>
      <c r="F60" s="69">
        <f>J19</f>
        <v>5</v>
      </c>
      <c r="G60" s="69">
        <v>5</v>
      </c>
      <c r="H60" s="47">
        <f>G60*F60*E60*D60</f>
        <v>5521.75</v>
      </c>
      <c r="I60">
        <f>F60*G60</f>
        <v>25</v>
      </c>
    </row>
    <row r="61" spans="1:9" x14ac:dyDescent="0.25">
      <c r="A61" s="43"/>
      <c r="B61" s="211" t="s">
        <v>43</v>
      </c>
      <c r="C61" s="211"/>
      <c r="D61" s="211"/>
      <c r="E61" s="211"/>
      <c r="F61" s="211"/>
      <c r="G61" s="211"/>
      <c r="H61" s="51">
        <f>SUM(H60)</f>
        <v>5521.75</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61">
    <tabColor theme="9" tint="0.59999389629810485"/>
  </sheetPr>
  <dimension ref="A1:K61"/>
  <sheetViews>
    <sheetView view="pageBreakPreview" topLeftCell="A44" zoomScale="140" zoomScaleNormal="100" zoomScaleSheetLayoutView="140" workbookViewId="0">
      <selection activeCell="I58" sqref="I58"/>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'20 BOQ Charbagh'!A1:H1</f>
        <v>EFAP-KPID- CW-14: Repair and Rehabilitation of and Flood Protection Structures, Swat. Swat Irrigation Division-I</v>
      </c>
      <c r="B1" s="212"/>
      <c r="C1" s="212"/>
      <c r="D1" s="212"/>
      <c r="E1" s="212"/>
      <c r="F1" s="212"/>
      <c r="G1" s="212"/>
      <c r="H1" s="212"/>
    </row>
    <row r="2" spans="1:9" ht="23.25" customHeight="1" x14ac:dyDescent="0.25">
      <c r="A2" s="213" t="str">
        <f>'20 BOQ Charbagh'!A2:H2</f>
        <v>1. Rehabilitation  of flood protection work along  left bank of Swat river at  Village  kot , Charbagh District Swat.</v>
      </c>
      <c r="B2" s="213"/>
      <c r="C2" s="213"/>
      <c r="D2" s="213"/>
      <c r="E2" s="213"/>
      <c r="F2" s="213"/>
      <c r="G2" s="213"/>
      <c r="H2" s="213"/>
    </row>
    <row r="3" spans="1:9" ht="17.25" customHeight="1" x14ac:dyDescent="0.25">
      <c r="A3" s="214" t="str">
        <f>'20 BOQ Charbagh'!A3:H3</f>
        <v>Bill No. 20 :  Rehabilitation of Flood Protection Structure at  village Charbagh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Swat-I'!$J$35</f>
        <v>280.70999999999998</v>
      </c>
      <c r="F7" s="46">
        <f>'[17]Table Swat-I'!$E$74</f>
        <v>4</v>
      </c>
      <c r="G7" s="46">
        <f>'[17]Table Swat-I'!$G$74</f>
        <v>1.5</v>
      </c>
      <c r="H7" s="47">
        <f>G7*F7*E7*D7</f>
        <v>1684.26</v>
      </c>
    </row>
    <row r="8" spans="1:9" x14ac:dyDescent="0.25">
      <c r="A8" s="43"/>
      <c r="B8" s="43" t="s">
        <v>41</v>
      </c>
      <c r="C8" s="44" t="s">
        <v>14</v>
      </c>
      <c r="D8" s="44">
        <v>1</v>
      </c>
      <c r="E8" s="48">
        <f>E7</f>
        <v>280.70999999999998</v>
      </c>
      <c r="F8" s="46">
        <f>'[17]Table Swat-I'!$F$74</f>
        <v>6</v>
      </c>
      <c r="G8" s="49">
        <f>G7</f>
        <v>1.5</v>
      </c>
      <c r="H8" s="47">
        <f>G8*F8*E8*D8</f>
        <v>2526.39</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13810.65</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280.70999999999998</v>
      </c>
      <c r="F12" s="49">
        <f>F8</f>
        <v>6</v>
      </c>
      <c r="G12" s="49">
        <f>G8</f>
        <v>1.5</v>
      </c>
      <c r="H12" s="47">
        <f>G12*F12*E12*D12</f>
        <v>2526.39</v>
      </c>
    </row>
    <row r="13" spans="1:9" x14ac:dyDescent="0.25">
      <c r="A13" s="43"/>
      <c r="B13" s="211" t="s">
        <v>43</v>
      </c>
      <c r="C13" s="211"/>
      <c r="D13" s="211"/>
      <c r="E13" s="211"/>
      <c r="F13" s="211"/>
      <c r="G13" s="211"/>
      <c r="H13" s="51">
        <f>SUM(H12)</f>
        <v>2526.39</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280.70999999999998</v>
      </c>
      <c r="F15" s="52">
        <f>F7</f>
        <v>4</v>
      </c>
      <c r="G15" s="49">
        <f>G7</f>
        <v>1.5</v>
      </c>
      <c r="H15" s="47">
        <f t="shared" ref="H15:H22" si="0">G15*F15*E15*D15</f>
        <v>1684.26</v>
      </c>
      <c r="I15" s="53"/>
    </row>
    <row r="16" spans="1:9" x14ac:dyDescent="0.25">
      <c r="A16" s="43"/>
      <c r="B16" s="43" t="s">
        <v>57</v>
      </c>
      <c r="C16" s="44" t="s">
        <v>14</v>
      </c>
      <c r="D16" s="44">
        <v>1</v>
      </c>
      <c r="E16" s="48">
        <f t="shared" ref="E16:E22" si="1">$E$7</f>
        <v>280.70999999999998</v>
      </c>
      <c r="F16" s="52">
        <f t="shared" ref="F16:F22" si="2">F15-0.5</f>
        <v>3.5</v>
      </c>
      <c r="G16" s="54">
        <v>1</v>
      </c>
      <c r="H16" s="47">
        <f t="shared" si="0"/>
        <v>982.49</v>
      </c>
    </row>
    <row r="17" spans="1:11" x14ac:dyDescent="0.25">
      <c r="A17" s="43"/>
      <c r="B17" s="43" t="s">
        <v>58</v>
      </c>
      <c r="C17" s="44" t="s">
        <v>14</v>
      </c>
      <c r="D17" s="44">
        <v>1</v>
      </c>
      <c r="E17" s="48">
        <f t="shared" si="1"/>
        <v>280.70999999999998</v>
      </c>
      <c r="F17" s="52">
        <f t="shared" si="2"/>
        <v>3</v>
      </c>
      <c r="G17" s="54">
        <v>1</v>
      </c>
      <c r="H17" s="47">
        <f t="shared" si="0"/>
        <v>842.13</v>
      </c>
    </row>
    <row r="18" spans="1:11" x14ac:dyDescent="0.25">
      <c r="A18" s="43"/>
      <c r="B18" s="43" t="s">
        <v>59</v>
      </c>
      <c r="C18" s="44" t="s">
        <v>14</v>
      </c>
      <c r="D18" s="44">
        <v>1</v>
      </c>
      <c r="E18" s="48">
        <f t="shared" si="1"/>
        <v>280.70999999999998</v>
      </c>
      <c r="F18" s="52">
        <f t="shared" si="2"/>
        <v>2.5</v>
      </c>
      <c r="G18" s="54">
        <v>1</v>
      </c>
      <c r="H18" s="47">
        <f t="shared" si="0"/>
        <v>701.78</v>
      </c>
    </row>
    <row r="19" spans="1:11" x14ac:dyDescent="0.25">
      <c r="A19" s="43"/>
      <c r="B19" s="43" t="s">
        <v>60</v>
      </c>
      <c r="C19" s="44" t="s">
        <v>14</v>
      </c>
      <c r="D19" s="44">
        <v>1</v>
      </c>
      <c r="E19" s="48">
        <f t="shared" si="1"/>
        <v>280.70999999999998</v>
      </c>
      <c r="F19" s="52">
        <f t="shared" si="2"/>
        <v>2</v>
      </c>
      <c r="G19" s="54">
        <v>1</v>
      </c>
      <c r="H19" s="47">
        <f t="shared" si="0"/>
        <v>561.41999999999996</v>
      </c>
      <c r="I19" s="55" t="s">
        <v>61</v>
      </c>
      <c r="J19" s="56">
        <f>SUM(G16:G21)</f>
        <v>6</v>
      </c>
    </row>
    <row r="20" spans="1:11" x14ac:dyDescent="0.25">
      <c r="A20" s="43"/>
      <c r="B20" s="43" t="s">
        <v>62</v>
      </c>
      <c r="C20" s="44" t="s">
        <v>14</v>
      </c>
      <c r="D20" s="44">
        <v>1</v>
      </c>
      <c r="E20" s="48">
        <f t="shared" si="1"/>
        <v>280.70999999999998</v>
      </c>
      <c r="F20" s="52">
        <f t="shared" si="2"/>
        <v>1.5</v>
      </c>
      <c r="G20" s="54">
        <v>1</v>
      </c>
      <c r="H20" s="47">
        <f t="shared" si="0"/>
        <v>421.07</v>
      </c>
    </row>
    <row r="21" spans="1:11" x14ac:dyDescent="0.25">
      <c r="A21" s="43"/>
      <c r="B21" s="43" t="s">
        <v>63</v>
      </c>
      <c r="C21" s="44" t="s">
        <v>64</v>
      </c>
      <c r="D21" s="44">
        <v>1</v>
      </c>
      <c r="E21" s="48">
        <f t="shared" si="1"/>
        <v>280.70999999999998</v>
      </c>
      <c r="F21" s="52">
        <f>F20-0.5</f>
        <v>1</v>
      </c>
      <c r="G21" s="54">
        <v>1</v>
      </c>
      <c r="H21" s="47">
        <f t="shared" si="0"/>
        <v>280.70999999999998</v>
      </c>
    </row>
    <row r="22" spans="1:11" hidden="1" x14ac:dyDescent="0.25">
      <c r="A22" s="43"/>
      <c r="B22" s="43" t="s">
        <v>65</v>
      </c>
      <c r="C22" s="44" t="s">
        <v>66</v>
      </c>
      <c r="D22" s="44">
        <v>1</v>
      </c>
      <c r="E22" s="48">
        <f t="shared" si="1"/>
        <v>280.70999999999998</v>
      </c>
      <c r="F22" s="52">
        <f t="shared" si="2"/>
        <v>0.5</v>
      </c>
      <c r="G22" s="54">
        <v>1.5</v>
      </c>
      <c r="H22" s="47">
        <f t="shared" si="0"/>
        <v>210.53</v>
      </c>
      <c r="K22" s="56"/>
    </row>
    <row r="23" spans="1:11" x14ac:dyDescent="0.25">
      <c r="A23" s="43"/>
      <c r="B23" s="211" t="s">
        <v>43</v>
      </c>
      <c r="C23" s="211"/>
      <c r="D23" s="211"/>
      <c r="E23" s="211"/>
      <c r="F23" s="211"/>
      <c r="G23" s="211"/>
      <c r="H23" s="51">
        <f>SUM(H15:H20)</f>
        <v>5193.1499999999996</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280.70999999999998</v>
      </c>
      <c r="F25" s="21">
        <f>F8</f>
        <v>6</v>
      </c>
      <c r="G25" s="20"/>
      <c r="H25" s="22">
        <f t="shared" ref="H25:H51" si="3">F25*E25*D25</f>
        <v>3369</v>
      </c>
    </row>
    <row r="26" spans="1:11" ht="13.2" customHeight="1" x14ac:dyDescent="0.25">
      <c r="A26" s="42"/>
      <c r="B26" s="8" t="s">
        <v>45</v>
      </c>
      <c r="C26" s="20"/>
      <c r="D26" s="60">
        <f>(F8/3)*2</f>
        <v>4</v>
      </c>
      <c r="E26" s="59">
        <f>$E$7</f>
        <v>280.70999999999998</v>
      </c>
      <c r="F26" s="21">
        <f>G7</f>
        <v>1.5</v>
      </c>
      <c r="G26" s="20"/>
      <c r="H26" s="22">
        <f t="shared" si="3"/>
        <v>1684</v>
      </c>
    </row>
    <row r="27" spans="1:11" ht="13.2" customHeight="1" x14ac:dyDescent="0.25">
      <c r="A27" s="42"/>
      <c r="B27" s="8" t="s">
        <v>46</v>
      </c>
      <c r="C27" s="20"/>
      <c r="D27" s="22">
        <f>(E26/3)*2</f>
        <v>187</v>
      </c>
      <c r="E27" s="21">
        <f>F8</f>
        <v>6</v>
      </c>
      <c r="F27" s="21">
        <f>G7</f>
        <v>1.5</v>
      </c>
      <c r="G27" s="20"/>
      <c r="H27" s="22">
        <f t="shared" si="3"/>
        <v>1683</v>
      </c>
      <c r="I27" s="61"/>
    </row>
    <row r="28" spans="1:11" ht="13.2" customHeight="1" x14ac:dyDescent="0.25">
      <c r="A28" s="42"/>
      <c r="B28" s="57" t="s">
        <v>68</v>
      </c>
      <c r="C28" s="20" t="s">
        <v>20</v>
      </c>
      <c r="D28" s="58">
        <v>2</v>
      </c>
      <c r="E28" s="59">
        <f>E15</f>
        <v>280.70999999999998</v>
      </c>
      <c r="F28" s="21">
        <f>F15</f>
        <v>4</v>
      </c>
      <c r="G28" s="20"/>
      <c r="H28" s="22">
        <f t="shared" si="3"/>
        <v>2246</v>
      </c>
    </row>
    <row r="29" spans="1:11" ht="13.2" customHeight="1" x14ac:dyDescent="0.25">
      <c r="A29" s="42"/>
      <c r="B29" s="8" t="s">
        <v>69</v>
      </c>
      <c r="C29" s="20"/>
      <c r="D29" s="58">
        <v>2</v>
      </c>
      <c r="E29" s="59">
        <f>E28</f>
        <v>280.70999999999998</v>
      </c>
      <c r="F29" s="21">
        <f>G15</f>
        <v>1.5</v>
      </c>
      <c r="G29" s="20"/>
      <c r="H29" s="22">
        <f t="shared" si="3"/>
        <v>842</v>
      </c>
    </row>
    <row r="30" spans="1:11" ht="13.2" customHeight="1" x14ac:dyDescent="0.25">
      <c r="A30" s="42"/>
      <c r="B30" s="8" t="s">
        <v>70</v>
      </c>
      <c r="C30" s="20"/>
      <c r="D30" s="22">
        <f>(E29/3)*2</f>
        <v>187</v>
      </c>
      <c r="E30" s="21">
        <f>F15</f>
        <v>4</v>
      </c>
      <c r="F30" s="21">
        <f>G15</f>
        <v>1.5</v>
      </c>
      <c r="G30" s="20"/>
      <c r="H30" s="22">
        <f t="shared" si="3"/>
        <v>1122</v>
      </c>
    </row>
    <row r="31" spans="1:11" ht="13.2" customHeight="1" x14ac:dyDescent="0.25">
      <c r="A31" s="42"/>
      <c r="B31" s="62" t="s">
        <v>71</v>
      </c>
      <c r="C31" s="44" t="s">
        <v>20</v>
      </c>
      <c r="D31" s="58">
        <v>2</v>
      </c>
      <c r="E31" s="59">
        <f>E16</f>
        <v>280.70999999999998</v>
      </c>
      <c r="F31" s="21">
        <f>F16</f>
        <v>3.5</v>
      </c>
      <c r="G31" s="20"/>
      <c r="H31" s="22">
        <f t="shared" si="3"/>
        <v>1965</v>
      </c>
    </row>
    <row r="32" spans="1:11" ht="13.2" customHeight="1" x14ac:dyDescent="0.25">
      <c r="A32" s="42"/>
      <c r="B32" s="43" t="s">
        <v>72</v>
      </c>
      <c r="C32" s="44"/>
      <c r="D32" s="58">
        <v>2</v>
      </c>
      <c r="E32" s="63">
        <f>E31</f>
        <v>280.70999999999998</v>
      </c>
      <c r="F32" s="20">
        <f>G16</f>
        <v>1</v>
      </c>
      <c r="G32" s="20"/>
      <c r="H32" s="22">
        <f t="shared" si="3"/>
        <v>561</v>
      </c>
    </row>
    <row r="33" spans="1:8" ht="13.2" customHeight="1" x14ac:dyDescent="0.25">
      <c r="A33" s="42"/>
      <c r="B33" s="43" t="s">
        <v>73</v>
      </c>
      <c r="C33" s="44"/>
      <c r="D33" s="64">
        <f>(E32/3)*2</f>
        <v>187</v>
      </c>
      <c r="E33" s="21">
        <f>F16</f>
        <v>3.5</v>
      </c>
      <c r="F33" s="20">
        <f>G16</f>
        <v>1</v>
      </c>
      <c r="G33" s="20"/>
      <c r="H33" s="22">
        <f t="shared" si="3"/>
        <v>655</v>
      </c>
    </row>
    <row r="34" spans="1:8" ht="13.2" customHeight="1" x14ac:dyDescent="0.25">
      <c r="A34" s="42"/>
      <c r="B34" s="62" t="s">
        <v>74</v>
      </c>
      <c r="C34" s="44" t="s">
        <v>20</v>
      </c>
      <c r="D34" s="58">
        <v>2</v>
      </c>
      <c r="E34" s="59">
        <f>E17</f>
        <v>280.70999999999998</v>
      </c>
      <c r="F34" s="21">
        <f>F17</f>
        <v>3</v>
      </c>
      <c r="G34" s="20"/>
      <c r="H34" s="22">
        <f t="shared" si="3"/>
        <v>1684</v>
      </c>
    </row>
    <row r="35" spans="1:8" ht="13.2" customHeight="1" x14ac:dyDescent="0.25">
      <c r="A35" s="42"/>
      <c r="B35" s="43" t="s">
        <v>75</v>
      </c>
      <c r="C35" s="44"/>
      <c r="D35" s="58">
        <v>2</v>
      </c>
      <c r="E35" s="59">
        <f>E34</f>
        <v>280.70999999999998</v>
      </c>
      <c r="F35" s="20">
        <f>G17</f>
        <v>1</v>
      </c>
      <c r="G35" s="20"/>
      <c r="H35" s="22">
        <f t="shared" si="3"/>
        <v>561</v>
      </c>
    </row>
    <row r="36" spans="1:8" ht="13.2" customHeight="1" x14ac:dyDescent="0.25">
      <c r="A36" s="42"/>
      <c r="B36" s="43" t="s">
        <v>76</v>
      </c>
      <c r="C36" s="44"/>
      <c r="D36" s="22">
        <f>(E35/3)*2</f>
        <v>187</v>
      </c>
      <c r="E36" s="21">
        <f>F17</f>
        <v>3</v>
      </c>
      <c r="F36" s="20">
        <f>F35</f>
        <v>1</v>
      </c>
      <c r="G36" s="20"/>
      <c r="H36" s="22">
        <f t="shared" si="3"/>
        <v>561</v>
      </c>
    </row>
    <row r="37" spans="1:8" ht="13.2" customHeight="1" x14ac:dyDescent="0.25">
      <c r="A37" s="42"/>
      <c r="B37" s="62" t="s">
        <v>77</v>
      </c>
      <c r="C37" s="44" t="s">
        <v>20</v>
      </c>
      <c r="D37" s="58">
        <v>2</v>
      </c>
      <c r="E37" s="59">
        <f>E18</f>
        <v>280.70999999999998</v>
      </c>
      <c r="F37" s="21">
        <f>F18</f>
        <v>2.5</v>
      </c>
      <c r="G37" s="20"/>
      <c r="H37" s="22">
        <f t="shared" si="3"/>
        <v>1404</v>
      </c>
    </row>
    <row r="38" spans="1:8" ht="13.2" customHeight="1" x14ac:dyDescent="0.25">
      <c r="A38" s="42"/>
      <c r="B38" s="43" t="s">
        <v>78</v>
      </c>
      <c r="C38" s="44"/>
      <c r="D38" s="58">
        <v>2</v>
      </c>
      <c r="E38" s="59">
        <f>E37</f>
        <v>280.70999999999998</v>
      </c>
      <c r="F38" s="20">
        <f>G18</f>
        <v>1</v>
      </c>
      <c r="G38" s="20"/>
      <c r="H38" s="22">
        <f t="shared" si="3"/>
        <v>561</v>
      </c>
    </row>
    <row r="39" spans="1:8" ht="13.2" customHeight="1" x14ac:dyDescent="0.25">
      <c r="A39" s="42"/>
      <c r="B39" s="43" t="s">
        <v>79</v>
      </c>
      <c r="C39" s="44"/>
      <c r="D39" s="22">
        <f>(E38/3)*2</f>
        <v>187</v>
      </c>
      <c r="E39" s="21">
        <f>F18</f>
        <v>2.5</v>
      </c>
      <c r="F39" s="20">
        <f>F38</f>
        <v>1</v>
      </c>
      <c r="G39" s="20"/>
      <c r="H39" s="22">
        <f t="shared" si="3"/>
        <v>468</v>
      </c>
    </row>
    <row r="40" spans="1:8" ht="13.2" customHeight="1" x14ac:dyDescent="0.25">
      <c r="A40" s="42"/>
      <c r="B40" s="62" t="s">
        <v>80</v>
      </c>
      <c r="C40" s="44" t="s">
        <v>20</v>
      </c>
      <c r="D40" s="58">
        <v>2</v>
      </c>
      <c r="E40" s="59">
        <f>E19</f>
        <v>280.70999999999998</v>
      </c>
      <c r="F40" s="21">
        <f>F19</f>
        <v>2</v>
      </c>
      <c r="G40" s="20"/>
      <c r="H40" s="22">
        <f t="shared" si="3"/>
        <v>1123</v>
      </c>
    </row>
    <row r="41" spans="1:8" ht="13.2" customHeight="1" x14ac:dyDescent="0.25">
      <c r="A41" s="42"/>
      <c r="B41" s="43" t="s">
        <v>81</v>
      </c>
      <c r="C41" s="44"/>
      <c r="D41" s="58">
        <v>2</v>
      </c>
      <c r="E41" s="59">
        <f>E40</f>
        <v>280.70999999999998</v>
      </c>
      <c r="F41" s="20">
        <f>G19</f>
        <v>1</v>
      </c>
      <c r="G41" s="20"/>
      <c r="H41" s="22">
        <f t="shared" si="3"/>
        <v>561</v>
      </c>
    </row>
    <row r="42" spans="1:8" ht="14.4" customHeight="1" x14ac:dyDescent="0.25">
      <c r="A42" s="42"/>
      <c r="B42" s="43" t="s">
        <v>82</v>
      </c>
      <c r="C42" s="44"/>
      <c r="D42" s="22">
        <f>(E41/3)*2</f>
        <v>187</v>
      </c>
      <c r="E42" s="21">
        <f>F19</f>
        <v>2</v>
      </c>
      <c r="F42" s="20">
        <f>F41</f>
        <v>1</v>
      </c>
      <c r="G42" s="20"/>
      <c r="H42" s="22">
        <f t="shared" si="3"/>
        <v>374</v>
      </c>
    </row>
    <row r="43" spans="1:8" ht="15.6" customHeight="1" x14ac:dyDescent="0.25">
      <c r="A43" s="42"/>
      <c r="B43" s="62" t="s">
        <v>83</v>
      </c>
      <c r="C43" s="44" t="s">
        <v>20</v>
      </c>
      <c r="D43" s="58">
        <v>2</v>
      </c>
      <c r="E43" s="59">
        <f>E20</f>
        <v>280.70999999999998</v>
      </c>
      <c r="F43" s="21">
        <f>F20</f>
        <v>1.5</v>
      </c>
      <c r="G43" s="20"/>
      <c r="H43" s="22">
        <f t="shared" si="3"/>
        <v>842</v>
      </c>
    </row>
    <row r="44" spans="1:8" x14ac:dyDescent="0.25">
      <c r="A44" s="43"/>
      <c r="B44" s="43" t="s">
        <v>84</v>
      </c>
      <c r="C44" s="44"/>
      <c r="D44" s="58">
        <v>2</v>
      </c>
      <c r="E44" s="59">
        <f>E43</f>
        <v>280.70999999999998</v>
      </c>
      <c r="F44" s="20">
        <f>G20</f>
        <v>1</v>
      </c>
      <c r="G44" s="20"/>
      <c r="H44" s="22">
        <f t="shared" si="3"/>
        <v>561</v>
      </c>
    </row>
    <row r="45" spans="1:8" x14ac:dyDescent="0.25">
      <c r="A45" s="43"/>
      <c r="B45" s="43" t="s">
        <v>85</v>
      </c>
      <c r="C45" s="44"/>
      <c r="D45" s="22">
        <f>(E44/3)*2</f>
        <v>187</v>
      </c>
      <c r="E45" s="21">
        <f>F20</f>
        <v>1.5</v>
      </c>
      <c r="F45" s="20">
        <f>F44</f>
        <v>1</v>
      </c>
      <c r="G45" s="20"/>
      <c r="H45" s="22">
        <f t="shared" si="3"/>
        <v>281</v>
      </c>
    </row>
    <row r="46" spans="1:8" x14ac:dyDescent="0.25">
      <c r="A46" s="43"/>
      <c r="B46" s="62" t="s">
        <v>86</v>
      </c>
      <c r="C46" s="44" t="s">
        <v>20</v>
      </c>
      <c r="D46" s="58">
        <v>2</v>
      </c>
      <c r="E46" s="59">
        <f>E21</f>
        <v>280.70999999999998</v>
      </c>
      <c r="F46" s="21">
        <f>F21</f>
        <v>1</v>
      </c>
      <c r="G46" s="20"/>
      <c r="H46" s="22">
        <f t="shared" si="3"/>
        <v>561</v>
      </c>
    </row>
    <row r="47" spans="1:8" x14ac:dyDescent="0.25">
      <c r="A47" s="43"/>
      <c r="B47" s="43" t="s">
        <v>87</v>
      </c>
      <c r="C47" s="44"/>
      <c r="D47" s="58">
        <v>2</v>
      </c>
      <c r="E47" s="59">
        <f>E46</f>
        <v>280.70999999999998</v>
      </c>
      <c r="F47" s="20">
        <f>G21</f>
        <v>1</v>
      </c>
      <c r="G47" s="20"/>
      <c r="H47" s="22">
        <f t="shared" si="3"/>
        <v>561</v>
      </c>
    </row>
    <row r="48" spans="1:8" x14ac:dyDescent="0.25">
      <c r="A48" s="43"/>
      <c r="B48" s="43" t="s">
        <v>88</v>
      </c>
      <c r="C48" s="44"/>
      <c r="D48" s="22">
        <f>(E47/3)*2</f>
        <v>187</v>
      </c>
      <c r="E48" s="21">
        <f>F21</f>
        <v>1</v>
      </c>
      <c r="F48" s="20">
        <f>F47</f>
        <v>1</v>
      </c>
      <c r="G48" s="20"/>
      <c r="H48" s="22">
        <f t="shared" si="3"/>
        <v>187</v>
      </c>
    </row>
    <row r="49" spans="1:9" hidden="1" x14ac:dyDescent="0.25">
      <c r="A49" s="43"/>
      <c r="B49" s="62" t="s">
        <v>89</v>
      </c>
      <c r="C49" s="44" t="s">
        <v>20</v>
      </c>
      <c r="D49" s="58">
        <v>2</v>
      </c>
      <c r="E49" s="59">
        <f>E22</f>
        <v>280.70999999999998</v>
      </c>
      <c r="F49" s="21">
        <f>F22</f>
        <v>0.5</v>
      </c>
      <c r="G49" s="20"/>
      <c r="H49" s="22">
        <f t="shared" si="3"/>
        <v>281</v>
      </c>
    </row>
    <row r="50" spans="1:9" hidden="1" x14ac:dyDescent="0.25">
      <c r="A50" s="43"/>
      <c r="B50" s="43" t="s">
        <v>90</v>
      </c>
      <c r="C50" s="44"/>
      <c r="D50" s="58">
        <v>2</v>
      </c>
      <c r="E50" s="59">
        <f>E49</f>
        <v>280.70999999999998</v>
      </c>
      <c r="F50" s="20">
        <f>G22</f>
        <v>1.5</v>
      </c>
      <c r="G50" s="20"/>
      <c r="H50" s="22">
        <f t="shared" si="3"/>
        <v>842</v>
      </c>
    </row>
    <row r="51" spans="1:9" hidden="1" x14ac:dyDescent="0.25">
      <c r="A51" s="43"/>
      <c r="B51" s="43" t="s">
        <v>91</v>
      </c>
      <c r="C51" s="44"/>
      <c r="D51" s="22">
        <f>(E50/3)*2</f>
        <v>187</v>
      </c>
      <c r="E51" s="21">
        <f>F22</f>
        <v>0.5</v>
      </c>
      <c r="F51" s="20">
        <f>F50</f>
        <v>1.5</v>
      </c>
      <c r="G51" s="20"/>
      <c r="H51" s="22">
        <f t="shared" si="3"/>
        <v>140</v>
      </c>
    </row>
    <row r="52" spans="1:9" x14ac:dyDescent="0.25">
      <c r="A52" s="43"/>
      <c r="B52" s="211" t="s">
        <v>43</v>
      </c>
      <c r="C52" s="211"/>
      <c r="D52" s="211"/>
      <c r="E52" s="211"/>
      <c r="F52" s="211"/>
      <c r="G52" s="211"/>
      <c r="H52" s="51">
        <f>SUM(H25:H48)</f>
        <v>24417</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280.70999999999998</v>
      </c>
      <c r="F54" s="43">
        <v>1</v>
      </c>
      <c r="G54" s="43">
        <v>0.1</v>
      </c>
      <c r="H54" s="47">
        <f>G54*F54*E54*D54</f>
        <v>28.07</v>
      </c>
    </row>
    <row r="55" spans="1:9" x14ac:dyDescent="0.25">
      <c r="A55" s="43"/>
      <c r="B55" s="211" t="s">
        <v>43</v>
      </c>
      <c r="C55" s="211"/>
      <c r="D55" s="211"/>
      <c r="E55" s="211"/>
      <c r="F55" s="211"/>
      <c r="G55" s="211"/>
      <c r="H55" s="51">
        <f>SUM(H54)</f>
        <v>28.07</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280.70999999999998</v>
      </c>
      <c r="F57" s="43"/>
      <c r="G57" s="43"/>
      <c r="H57" s="47">
        <f>H10*0.6</f>
        <v>8286.39</v>
      </c>
    </row>
    <row r="58" spans="1:9" x14ac:dyDescent="0.25">
      <c r="A58" s="43"/>
      <c r="B58" s="211" t="s">
        <v>43</v>
      </c>
      <c r="C58" s="211"/>
      <c r="D58" s="211"/>
      <c r="E58" s="211"/>
      <c r="F58" s="211"/>
      <c r="G58" s="211"/>
      <c r="H58" s="51">
        <f>SUM(H57)</f>
        <v>8286.39</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280.70999999999998</v>
      </c>
      <c r="F60" s="69">
        <f>J19</f>
        <v>6</v>
      </c>
      <c r="G60" s="69">
        <v>5</v>
      </c>
      <c r="H60" s="47">
        <f>G60*F60*E60*D60</f>
        <v>8421.2999999999993</v>
      </c>
      <c r="I60">
        <f>F60*G60</f>
        <v>30</v>
      </c>
    </row>
    <row r="61" spans="1:9" x14ac:dyDescent="0.25">
      <c r="A61" s="43"/>
      <c r="B61" s="211" t="s">
        <v>43</v>
      </c>
      <c r="C61" s="211"/>
      <c r="D61" s="211"/>
      <c r="E61" s="211"/>
      <c r="F61" s="211"/>
      <c r="G61" s="211"/>
      <c r="H61" s="51">
        <f>SUM(H60)</f>
        <v>8421.2999999999993</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63">
    <tabColor theme="9" tint="0.59999389629810485"/>
  </sheetPr>
  <dimension ref="A1:K61"/>
  <sheetViews>
    <sheetView view="pageBreakPreview" topLeftCell="A15" zoomScale="140" zoomScaleNormal="100" zoomScaleSheetLayoutView="140" workbookViewId="0">
      <selection activeCell="J24" sqref="J24"/>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'21 BOQ Mamdheri'!A1:H1</f>
        <v>EFAP-KPID- CW-14: Repair and Rehabilitation of and Flood Protection Structures, Swat. Swat Irrigation Division-I</v>
      </c>
      <c r="B1" s="212"/>
      <c r="C1" s="212"/>
      <c r="D1" s="212"/>
      <c r="E1" s="212"/>
      <c r="F1" s="212"/>
      <c r="G1" s="212"/>
      <c r="H1" s="212"/>
    </row>
    <row r="2" spans="1:9" ht="23.25" customHeight="1" x14ac:dyDescent="0.25">
      <c r="A2" s="213" t="str">
        <f>'21 BOQ Mamdheri'!A2:H2</f>
        <v>1. Rehabilitation  of flood protection works along  right bank of Swat river at  villages mam dheri, Damghar District Swat.</v>
      </c>
      <c r="B2" s="213"/>
      <c r="C2" s="213"/>
      <c r="D2" s="213"/>
      <c r="E2" s="213"/>
      <c r="F2" s="213"/>
      <c r="G2" s="213"/>
      <c r="H2" s="213"/>
    </row>
    <row r="3" spans="1:9" ht="17.25" customHeight="1" x14ac:dyDescent="0.25">
      <c r="A3" s="214" t="str">
        <f>'21 BOQ Mamdheri'!A3:H3</f>
        <v>Bill NO. 21 :  Rehabilitation of Flood Protection Structure at  village mam dheri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Swat-I'!$J$36</f>
        <v>292.49</v>
      </c>
      <c r="F7" s="46">
        <f>'[17]Table Swat-I'!$E$75</f>
        <v>4</v>
      </c>
      <c r="G7" s="46">
        <f>'[17]Table Swat-I'!$G$75</f>
        <v>1.5</v>
      </c>
      <c r="H7" s="47">
        <f>G7*F7*E7*D7</f>
        <v>1754.94</v>
      </c>
    </row>
    <row r="8" spans="1:9" x14ac:dyDescent="0.25">
      <c r="A8" s="43"/>
      <c r="B8" s="43" t="s">
        <v>41</v>
      </c>
      <c r="C8" s="44" t="s">
        <v>14</v>
      </c>
      <c r="D8" s="44">
        <v>1</v>
      </c>
      <c r="E8" s="48">
        <f>E7</f>
        <v>292.49</v>
      </c>
      <c r="F8" s="46">
        <f>'[17]Table Swat-I'!$F$75</f>
        <v>6</v>
      </c>
      <c r="G8" s="49">
        <f>G7</f>
        <v>1.5</v>
      </c>
      <c r="H8" s="47">
        <f>G8*F8*E8*D8</f>
        <v>2632.41</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13987.35</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292.49</v>
      </c>
      <c r="F12" s="49">
        <f>F8</f>
        <v>6</v>
      </c>
      <c r="G12" s="49">
        <f>G8</f>
        <v>1.5</v>
      </c>
      <c r="H12" s="47">
        <f>G12*F12*E12*D12</f>
        <v>2632.41</v>
      </c>
    </row>
    <row r="13" spans="1:9" x14ac:dyDescent="0.25">
      <c r="A13" s="43"/>
      <c r="B13" s="211" t="s">
        <v>43</v>
      </c>
      <c r="C13" s="211"/>
      <c r="D13" s="211"/>
      <c r="E13" s="211"/>
      <c r="F13" s="211"/>
      <c r="G13" s="211"/>
      <c r="H13" s="51">
        <f>SUM(H12)</f>
        <v>2632.41</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292.49</v>
      </c>
      <c r="F15" s="52">
        <f>F7</f>
        <v>4</v>
      </c>
      <c r="G15" s="49">
        <f>G7</f>
        <v>1.5</v>
      </c>
      <c r="H15" s="47">
        <f t="shared" ref="H15:H22" si="0">G15*F15*E15*D15</f>
        <v>1754.94</v>
      </c>
      <c r="I15" s="53"/>
    </row>
    <row r="16" spans="1:9" x14ac:dyDescent="0.25">
      <c r="A16" s="43"/>
      <c r="B16" s="43" t="s">
        <v>57</v>
      </c>
      <c r="C16" s="44" t="s">
        <v>14</v>
      </c>
      <c r="D16" s="44">
        <v>1</v>
      </c>
      <c r="E16" s="48">
        <f t="shared" ref="E16:E22" si="1">$E$7</f>
        <v>292.49</v>
      </c>
      <c r="F16" s="52">
        <f t="shared" ref="F16:F22" si="2">F15-0.5</f>
        <v>3.5</v>
      </c>
      <c r="G16" s="54">
        <v>1</v>
      </c>
      <c r="H16" s="47">
        <f t="shared" si="0"/>
        <v>1023.72</v>
      </c>
    </row>
    <row r="17" spans="1:11" x14ac:dyDescent="0.25">
      <c r="A17" s="43"/>
      <c r="B17" s="43" t="s">
        <v>58</v>
      </c>
      <c r="C17" s="44" t="s">
        <v>14</v>
      </c>
      <c r="D17" s="44">
        <v>1</v>
      </c>
      <c r="E17" s="48">
        <f t="shared" si="1"/>
        <v>292.49</v>
      </c>
      <c r="F17" s="52">
        <f t="shared" si="2"/>
        <v>3</v>
      </c>
      <c r="G17" s="54">
        <v>1</v>
      </c>
      <c r="H17" s="47">
        <f t="shared" si="0"/>
        <v>877.47</v>
      </c>
    </row>
    <row r="18" spans="1:11" x14ac:dyDescent="0.25">
      <c r="A18" s="43"/>
      <c r="B18" s="43" t="s">
        <v>59</v>
      </c>
      <c r="C18" s="44" t="s">
        <v>14</v>
      </c>
      <c r="D18" s="44">
        <v>1</v>
      </c>
      <c r="E18" s="48">
        <f t="shared" si="1"/>
        <v>292.49</v>
      </c>
      <c r="F18" s="52">
        <f t="shared" si="2"/>
        <v>2.5</v>
      </c>
      <c r="G18" s="54">
        <v>1</v>
      </c>
      <c r="H18" s="47">
        <f t="shared" si="0"/>
        <v>731.23</v>
      </c>
    </row>
    <row r="19" spans="1:11" x14ac:dyDescent="0.25">
      <c r="A19" s="43"/>
      <c r="B19" s="43" t="s">
        <v>60</v>
      </c>
      <c r="C19" s="44" t="s">
        <v>14</v>
      </c>
      <c r="D19" s="44">
        <v>1</v>
      </c>
      <c r="E19" s="48">
        <f t="shared" si="1"/>
        <v>292.49</v>
      </c>
      <c r="F19" s="52">
        <f t="shared" si="2"/>
        <v>2</v>
      </c>
      <c r="G19" s="54">
        <v>1</v>
      </c>
      <c r="H19" s="47">
        <f t="shared" si="0"/>
        <v>584.98</v>
      </c>
      <c r="I19" s="55" t="s">
        <v>61</v>
      </c>
      <c r="J19" s="56">
        <f>SUM(G16:G21)</f>
        <v>5.5</v>
      </c>
    </row>
    <row r="20" spans="1:11" x14ac:dyDescent="0.25">
      <c r="A20" s="43"/>
      <c r="B20" s="43" t="s">
        <v>62</v>
      </c>
      <c r="C20" s="44" t="s">
        <v>14</v>
      </c>
      <c r="D20" s="44">
        <v>1</v>
      </c>
      <c r="E20" s="48">
        <f t="shared" si="1"/>
        <v>292.49</v>
      </c>
      <c r="F20" s="52">
        <f t="shared" si="2"/>
        <v>1.5</v>
      </c>
      <c r="G20" s="54">
        <v>1</v>
      </c>
      <c r="H20" s="47">
        <f t="shared" si="0"/>
        <v>438.74</v>
      </c>
    </row>
    <row r="21" spans="1:11" x14ac:dyDescent="0.25">
      <c r="A21" s="43"/>
      <c r="B21" s="43" t="s">
        <v>63</v>
      </c>
      <c r="C21" s="44" t="s">
        <v>64</v>
      </c>
      <c r="D21" s="44">
        <v>1</v>
      </c>
      <c r="E21" s="48">
        <f t="shared" si="1"/>
        <v>292.49</v>
      </c>
      <c r="F21" s="52">
        <f>F20-0.5</f>
        <v>1</v>
      </c>
      <c r="G21" s="54">
        <v>0.5</v>
      </c>
      <c r="H21" s="47">
        <f t="shared" si="0"/>
        <v>146.25</v>
      </c>
    </row>
    <row r="22" spans="1:11" hidden="1" x14ac:dyDescent="0.25">
      <c r="A22" s="43"/>
      <c r="B22" s="43" t="s">
        <v>65</v>
      </c>
      <c r="C22" s="44" t="s">
        <v>66</v>
      </c>
      <c r="D22" s="44">
        <v>1</v>
      </c>
      <c r="E22" s="48">
        <f t="shared" si="1"/>
        <v>292.49</v>
      </c>
      <c r="F22" s="52">
        <f t="shared" si="2"/>
        <v>0.5</v>
      </c>
      <c r="G22" s="54">
        <v>1.5</v>
      </c>
      <c r="H22" s="47">
        <f t="shared" si="0"/>
        <v>219.37</v>
      </c>
      <c r="K22" s="56"/>
    </row>
    <row r="23" spans="1:11" x14ac:dyDescent="0.25">
      <c r="A23" s="43"/>
      <c r="B23" s="211" t="s">
        <v>43</v>
      </c>
      <c r="C23" s="211"/>
      <c r="D23" s="211"/>
      <c r="E23" s="211"/>
      <c r="F23" s="211"/>
      <c r="G23" s="211"/>
      <c r="H23" s="51">
        <f>SUM(H15:H20)</f>
        <v>5411.08</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292.49</v>
      </c>
      <c r="F25" s="21">
        <f>F8</f>
        <v>6</v>
      </c>
      <c r="G25" s="20"/>
      <c r="H25" s="22">
        <f t="shared" ref="H25:H51" si="3">F25*E25*D25</f>
        <v>3510</v>
      </c>
    </row>
    <row r="26" spans="1:11" ht="13.2" customHeight="1" x14ac:dyDescent="0.25">
      <c r="A26" s="42"/>
      <c r="B26" s="8" t="s">
        <v>45</v>
      </c>
      <c r="C26" s="20"/>
      <c r="D26" s="60">
        <f>(F8/3)*2</f>
        <v>4</v>
      </c>
      <c r="E26" s="59">
        <f>$E$7</f>
        <v>292.49</v>
      </c>
      <c r="F26" s="21">
        <f>G7</f>
        <v>1.5</v>
      </c>
      <c r="G26" s="20"/>
      <c r="H26" s="22">
        <f t="shared" si="3"/>
        <v>1755</v>
      </c>
    </row>
    <row r="27" spans="1:11" ht="13.2" customHeight="1" x14ac:dyDescent="0.25">
      <c r="A27" s="42"/>
      <c r="B27" s="8" t="s">
        <v>46</v>
      </c>
      <c r="C27" s="20"/>
      <c r="D27" s="22">
        <f>(E26/3)*2</f>
        <v>195</v>
      </c>
      <c r="E27" s="21">
        <f>F8</f>
        <v>6</v>
      </c>
      <c r="F27" s="21">
        <f>G7</f>
        <v>1.5</v>
      </c>
      <c r="G27" s="20"/>
      <c r="H27" s="22">
        <f t="shared" si="3"/>
        <v>1755</v>
      </c>
      <c r="I27" s="61"/>
    </row>
    <row r="28" spans="1:11" ht="13.2" customHeight="1" x14ac:dyDescent="0.25">
      <c r="A28" s="42"/>
      <c r="B28" s="57" t="s">
        <v>68</v>
      </c>
      <c r="C28" s="20" t="s">
        <v>20</v>
      </c>
      <c r="D28" s="58">
        <v>2</v>
      </c>
      <c r="E28" s="59">
        <f>E15</f>
        <v>292.49</v>
      </c>
      <c r="F28" s="21">
        <f>F15</f>
        <v>4</v>
      </c>
      <c r="G28" s="20"/>
      <c r="H28" s="22">
        <f t="shared" si="3"/>
        <v>2340</v>
      </c>
    </row>
    <row r="29" spans="1:11" ht="13.2" customHeight="1" x14ac:dyDescent="0.25">
      <c r="A29" s="42"/>
      <c r="B29" s="8" t="s">
        <v>69</v>
      </c>
      <c r="C29" s="20"/>
      <c r="D29" s="58">
        <v>2</v>
      </c>
      <c r="E29" s="59">
        <f>E28</f>
        <v>292.49</v>
      </c>
      <c r="F29" s="21">
        <f>G15</f>
        <v>1.5</v>
      </c>
      <c r="G29" s="20"/>
      <c r="H29" s="22">
        <f t="shared" si="3"/>
        <v>877</v>
      </c>
    </row>
    <row r="30" spans="1:11" ht="13.2" customHeight="1" x14ac:dyDescent="0.25">
      <c r="A30" s="42"/>
      <c r="B30" s="8" t="s">
        <v>70</v>
      </c>
      <c r="C30" s="20"/>
      <c r="D30" s="22">
        <f>(E29/3)*2</f>
        <v>195</v>
      </c>
      <c r="E30" s="21">
        <f>F15</f>
        <v>4</v>
      </c>
      <c r="F30" s="21">
        <f>G15</f>
        <v>1.5</v>
      </c>
      <c r="G30" s="20"/>
      <c r="H30" s="22">
        <f t="shared" si="3"/>
        <v>1170</v>
      </c>
    </row>
    <row r="31" spans="1:11" ht="13.2" customHeight="1" x14ac:dyDescent="0.25">
      <c r="A31" s="42"/>
      <c r="B31" s="62" t="s">
        <v>71</v>
      </c>
      <c r="C31" s="44" t="s">
        <v>20</v>
      </c>
      <c r="D31" s="58">
        <v>2</v>
      </c>
      <c r="E31" s="59">
        <f>E16</f>
        <v>292.49</v>
      </c>
      <c r="F31" s="21">
        <f>F16</f>
        <v>3.5</v>
      </c>
      <c r="G31" s="20"/>
      <c r="H31" s="22">
        <f t="shared" si="3"/>
        <v>2047</v>
      </c>
    </row>
    <row r="32" spans="1:11" ht="13.2" customHeight="1" x14ac:dyDescent="0.25">
      <c r="A32" s="42"/>
      <c r="B32" s="43" t="s">
        <v>72</v>
      </c>
      <c r="C32" s="44"/>
      <c r="D32" s="58">
        <v>2</v>
      </c>
      <c r="E32" s="63">
        <f>E31</f>
        <v>292.49</v>
      </c>
      <c r="F32" s="20">
        <f>G16</f>
        <v>1</v>
      </c>
      <c r="G32" s="20"/>
      <c r="H32" s="22">
        <f t="shared" si="3"/>
        <v>585</v>
      </c>
    </row>
    <row r="33" spans="1:8" ht="13.2" customHeight="1" x14ac:dyDescent="0.25">
      <c r="A33" s="42"/>
      <c r="B33" s="43" t="s">
        <v>73</v>
      </c>
      <c r="C33" s="44"/>
      <c r="D33" s="64">
        <f>(E32/3)*2</f>
        <v>195</v>
      </c>
      <c r="E33" s="21">
        <f>F16</f>
        <v>3.5</v>
      </c>
      <c r="F33" s="20">
        <f>G16</f>
        <v>1</v>
      </c>
      <c r="G33" s="20"/>
      <c r="H33" s="22">
        <f t="shared" si="3"/>
        <v>683</v>
      </c>
    </row>
    <row r="34" spans="1:8" ht="13.2" customHeight="1" x14ac:dyDescent="0.25">
      <c r="A34" s="42"/>
      <c r="B34" s="62" t="s">
        <v>74</v>
      </c>
      <c r="C34" s="44" t="s">
        <v>20</v>
      </c>
      <c r="D34" s="58">
        <v>2</v>
      </c>
      <c r="E34" s="59">
        <f>E17</f>
        <v>292.49</v>
      </c>
      <c r="F34" s="21">
        <f>F17</f>
        <v>3</v>
      </c>
      <c r="G34" s="20"/>
      <c r="H34" s="22">
        <f t="shared" si="3"/>
        <v>1755</v>
      </c>
    </row>
    <row r="35" spans="1:8" ht="13.2" customHeight="1" x14ac:dyDescent="0.25">
      <c r="A35" s="42"/>
      <c r="B35" s="43" t="s">
        <v>75</v>
      </c>
      <c r="C35" s="44"/>
      <c r="D35" s="58">
        <v>2</v>
      </c>
      <c r="E35" s="59">
        <f>E34</f>
        <v>292.49</v>
      </c>
      <c r="F35" s="20">
        <f>G17</f>
        <v>1</v>
      </c>
      <c r="G35" s="20"/>
      <c r="H35" s="22">
        <f t="shared" si="3"/>
        <v>585</v>
      </c>
    </row>
    <row r="36" spans="1:8" ht="13.2" customHeight="1" x14ac:dyDescent="0.25">
      <c r="A36" s="42"/>
      <c r="B36" s="43" t="s">
        <v>76</v>
      </c>
      <c r="C36" s="44"/>
      <c r="D36" s="22">
        <f>(E35/3)*2</f>
        <v>195</v>
      </c>
      <c r="E36" s="21">
        <f>F17</f>
        <v>3</v>
      </c>
      <c r="F36" s="20">
        <f>F35</f>
        <v>1</v>
      </c>
      <c r="G36" s="20"/>
      <c r="H36" s="22">
        <f t="shared" si="3"/>
        <v>585</v>
      </c>
    </row>
    <row r="37" spans="1:8" ht="13.2" customHeight="1" x14ac:dyDescent="0.25">
      <c r="A37" s="42"/>
      <c r="B37" s="62" t="s">
        <v>77</v>
      </c>
      <c r="C37" s="44" t="s">
        <v>20</v>
      </c>
      <c r="D37" s="58">
        <v>2</v>
      </c>
      <c r="E37" s="59">
        <f>E18</f>
        <v>292.49</v>
      </c>
      <c r="F37" s="21">
        <f>F18</f>
        <v>2.5</v>
      </c>
      <c r="G37" s="20"/>
      <c r="H37" s="22">
        <f t="shared" si="3"/>
        <v>1462</v>
      </c>
    </row>
    <row r="38" spans="1:8" ht="13.2" customHeight="1" x14ac:dyDescent="0.25">
      <c r="A38" s="42"/>
      <c r="B38" s="43" t="s">
        <v>78</v>
      </c>
      <c r="C38" s="44"/>
      <c r="D38" s="58">
        <v>2</v>
      </c>
      <c r="E38" s="59">
        <f>E37</f>
        <v>292.49</v>
      </c>
      <c r="F38" s="20">
        <f>G18</f>
        <v>1</v>
      </c>
      <c r="G38" s="20"/>
      <c r="H38" s="22">
        <f t="shared" si="3"/>
        <v>585</v>
      </c>
    </row>
    <row r="39" spans="1:8" ht="13.2" customHeight="1" x14ac:dyDescent="0.25">
      <c r="A39" s="42"/>
      <c r="B39" s="43" t="s">
        <v>79</v>
      </c>
      <c r="C39" s="44"/>
      <c r="D39" s="22">
        <f>(E38/3)*2</f>
        <v>195</v>
      </c>
      <c r="E39" s="21">
        <f>F18</f>
        <v>2.5</v>
      </c>
      <c r="F39" s="20">
        <f>F38</f>
        <v>1</v>
      </c>
      <c r="G39" s="20"/>
      <c r="H39" s="22">
        <f t="shared" si="3"/>
        <v>488</v>
      </c>
    </row>
    <row r="40" spans="1:8" ht="13.2" customHeight="1" x14ac:dyDescent="0.25">
      <c r="A40" s="42"/>
      <c r="B40" s="62" t="s">
        <v>80</v>
      </c>
      <c r="C40" s="44" t="s">
        <v>20</v>
      </c>
      <c r="D40" s="58">
        <v>2</v>
      </c>
      <c r="E40" s="59">
        <f>E19</f>
        <v>292.49</v>
      </c>
      <c r="F40" s="21">
        <f>F19</f>
        <v>2</v>
      </c>
      <c r="G40" s="20"/>
      <c r="H40" s="22">
        <f t="shared" si="3"/>
        <v>1170</v>
      </c>
    </row>
    <row r="41" spans="1:8" ht="13.2" customHeight="1" x14ac:dyDescent="0.25">
      <c r="A41" s="42"/>
      <c r="B41" s="43" t="s">
        <v>81</v>
      </c>
      <c r="C41" s="44"/>
      <c r="D41" s="58">
        <v>2</v>
      </c>
      <c r="E41" s="59">
        <f>E40</f>
        <v>292.49</v>
      </c>
      <c r="F41" s="20">
        <f>G19</f>
        <v>1</v>
      </c>
      <c r="G41" s="20"/>
      <c r="H41" s="22">
        <f t="shared" si="3"/>
        <v>585</v>
      </c>
    </row>
    <row r="42" spans="1:8" ht="14.4" customHeight="1" x14ac:dyDescent="0.25">
      <c r="A42" s="42"/>
      <c r="B42" s="43" t="s">
        <v>82</v>
      </c>
      <c r="C42" s="44"/>
      <c r="D42" s="22">
        <f>(E41/3)*2</f>
        <v>195</v>
      </c>
      <c r="E42" s="21">
        <f>F19</f>
        <v>2</v>
      </c>
      <c r="F42" s="20">
        <f>F41</f>
        <v>1</v>
      </c>
      <c r="G42" s="20"/>
      <c r="H42" s="22">
        <f t="shared" si="3"/>
        <v>390</v>
      </c>
    </row>
    <row r="43" spans="1:8" ht="15.6" customHeight="1" x14ac:dyDescent="0.25">
      <c r="A43" s="42"/>
      <c r="B43" s="62" t="s">
        <v>83</v>
      </c>
      <c r="C43" s="44" t="s">
        <v>20</v>
      </c>
      <c r="D43" s="58">
        <v>2</v>
      </c>
      <c r="E43" s="59">
        <f>E20</f>
        <v>292.49</v>
      </c>
      <c r="F43" s="21">
        <f>F20</f>
        <v>1.5</v>
      </c>
      <c r="G43" s="20"/>
      <c r="H43" s="22">
        <f t="shared" si="3"/>
        <v>877</v>
      </c>
    </row>
    <row r="44" spans="1:8" x14ac:dyDescent="0.25">
      <c r="A44" s="43"/>
      <c r="B44" s="43" t="s">
        <v>84</v>
      </c>
      <c r="C44" s="44"/>
      <c r="D44" s="58">
        <v>2</v>
      </c>
      <c r="E44" s="59">
        <f>E43</f>
        <v>292.49</v>
      </c>
      <c r="F44" s="20">
        <f>G20</f>
        <v>1</v>
      </c>
      <c r="G44" s="20"/>
      <c r="H44" s="22">
        <f t="shared" si="3"/>
        <v>585</v>
      </c>
    </row>
    <row r="45" spans="1:8" x14ac:dyDescent="0.25">
      <c r="A45" s="43"/>
      <c r="B45" s="43" t="s">
        <v>85</v>
      </c>
      <c r="C45" s="44"/>
      <c r="D45" s="22">
        <f>(E44/3)*2</f>
        <v>195</v>
      </c>
      <c r="E45" s="21">
        <f>F20</f>
        <v>1.5</v>
      </c>
      <c r="F45" s="20">
        <f>F44</f>
        <v>1</v>
      </c>
      <c r="G45" s="20"/>
      <c r="H45" s="22">
        <f t="shared" si="3"/>
        <v>293</v>
      </c>
    </row>
    <row r="46" spans="1:8" x14ac:dyDescent="0.25">
      <c r="A46" s="43"/>
      <c r="B46" s="62" t="s">
        <v>86</v>
      </c>
      <c r="C46" s="44" t="s">
        <v>20</v>
      </c>
      <c r="D46" s="58">
        <v>2</v>
      </c>
      <c r="E46" s="59">
        <f>E21</f>
        <v>292.49</v>
      </c>
      <c r="F46" s="21">
        <f>F21</f>
        <v>1</v>
      </c>
      <c r="G46" s="20"/>
      <c r="H46" s="22">
        <f t="shared" si="3"/>
        <v>585</v>
      </c>
    </row>
    <row r="47" spans="1:8" x14ac:dyDescent="0.25">
      <c r="A47" s="43"/>
      <c r="B47" s="43" t="s">
        <v>87</v>
      </c>
      <c r="C47" s="44"/>
      <c r="D47" s="58">
        <v>2</v>
      </c>
      <c r="E47" s="59">
        <f>E46</f>
        <v>292.49</v>
      </c>
      <c r="F47" s="20">
        <f>G21</f>
        <v>0.5</v>
      </c>
      <c r="G47" s="20"/>
      <c r="H47" s="22">
        <f t="shared" si="3"/>
        <v>292</v>
      </c>
    </row>
    <row r="48" spans="1:8" x14ac:dyDescent="0.25">
      <c r="A48" s="43"/>
      <c r="B48" s="43" t="s">
        <v>88</v>
      </c>
      <c r="C48" s="44"/>
      <c r="D48" s="22">
        <f>(E47/3)*2</f>
        <v>195</v>
      </c>
      <c r="E48" s="21">
        <f>F21</f>
        <v>1</v>
      </c>
      <c r="F48" s="20">
        <f>F47</f>
        <v>0.5</v>
      </c>
      <c r="G48" s="20"/>
      <c r="H48" s="22">
        <f t="shared" si="3"/>
        <v>98</v>
      </c>
    </row>
    <row r="49" spans="1:9" hidden="1" x14ac:dyDescent="0.25">
      <c r="A49" s="43"/>
      <c r="B49" s="62" t="s">
        <v>89</v>
      </c>
      <c r="C49" s="44" t="s">
        <v>20</v>
      </c>
      <c r="D49" s="58">
        <v>2</v>
      </c>
      <c r="E49" s="59">
        <f>E22</f>
        <v>292.49</v>
      </c>
      <c r="F49" s="21">
        <f>F22</f>
        <v>0.5</v>
      </c>
      <c r="G49" s="20"/>
      <c r="H49" s="22">
        <f t="shared" si="3"/>
        <v>292</v>
      </c>
    </row>
    <row r="50" spans="1:9" hidden="1" x14ac:dyDescent="0.25">
      <c r="A50" s="43"/>
      <c r="B50" s="43" t="s">
        <v>90</v>
      </c>
      <c r="C50" s="44"/>
      <c r="D50" s="58">
        <v>2</v>
      </c>
      <c r="E50" s="59">
        <f>E49</f>
        <v>292.49</v>
      </c>
      <c r="F50" s="20">
        <f>G22</f>
        <v>1.5</v>
      </c>
      <c r="G50" s="20"/>
      <c r="H50" s="22">
        <f t="shared" si="3"/>
        <v>877</v>
      </c>
    </row>
    <row r="51" spans="1:9" hidden="1" x14ac:dyDescent="0.25">
      <c r="A51" s="43"/>
      <c r="B51" s="43" t="s">
        <v>91</v>
      </c>
      <c r="C51" s="44"/>
      <c r="D51" s="22">
        <f>(E50/3)*2</f>
        <v>195</v>
      </c>
      <c r="E51" s="21">
        <f>F22</f>
        <v>0.5</v>
      </c>
      <c r="F51" s="20">
        <f>F50</f>
        <v>1.5</v>
      </c>
      <c r="G51" s="20"/>
      <c r="H51" s="22">
        <f t="shared" si="3"/>
        <v>146</v>
      </c>
    </row>
    <row r="52" spans="1:9" x14ac:dyDescent="0.25">
      <c r="A52" s="43"/>
      <c r="B52" s="211" t="s">
        <v>43</v>
      </c>
      <c r="C52" s="211"/>
      <c r="D52" s="211"/>
      <c r="E52" s="211"/>
      <c r="F52" s="211"/>
      <c r="G52" s="211"/>
      <c r="H52" s="51">
        <f>SUM(H25:H48)</f>
        <v>25057</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292.49</v>
      </c>
      <c r="F54" s="43">
        <v>1</v>
      </c>
      <c r="G54" s="43">
        <v>0.1</v>
      </c>
      <c r="H54" s="47">
        <f>G54*F54*E54*D54</f>
        <v>29.25</v>
      </c>
    </row>
    <row r="55" spans="1:9" x14ac:dyDescent="0.25">
      <c r="A55" s="43"/>
      <c r="B55" s="211" t="s">
        <v>43</v>
      </c>
      <c r="C55" s="211"/>
      <c r="D55" s="211"/>
      <c r="E55" s="211"/>
      <c r="F55" s="211"/>
      <c r="G55" s="211"/>
      <c r="H55" s="51">
        <f>SUM(H54)</f>
        <v>29.25</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292.49</v>
      </c>
      <c r="F57" s="43"/>
      <c r="G57" s="43"/>
      <c r="H57" s="47">
        <f>H10*0.6</f>
        <v>8392.41</v>
      </c>
    </row>
    <row r="58" spans="1:9" x14ac:dyDescent="0.25">
      <c r="A58" s="43"/>
      <c r="B58" s="211" t="s">
        <v>43</v>
      </c>
      <c r="C58" s="211"/>
      <c r="D58" s="211"/>
      <c r="E58" s="211"/>
      <c r="F58" s="211"/>
      <c r="G58" s="211"/>
      <c r="H58" s="51">
        <f>SUM(H57)</f>
        <v>8392.41</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292.49</v>
      </c>
      <c r="F60" s="69">
        <f>J19</f>
        <v>5.5</v>
      </c>
      <c r="G60" s="69">
        <v>5</v>
      </c>
      <c r="H60" s="47">
        <f>G60*F60*E60*D60</f>
        <v>8043.48</v>
      </c>
      <c r="I60">
        <f>F60*G60</f>
        <v>27.5</v>
      </c>
    </row>
    <row r="61" spans="1:9" x14ac:dyDescent="0.25">
      <c r="A61" s="43"/>
      <c r="B61" s="211" t="s">
        <v>43</v>
      </c>
      <c r="C61" s="211"/>
      <c r="D61" s="211"/>
      <c r="E61" s="211"/>
      <c r="F61" s="211"/>
      <c r="G61" s="211"/>
      <c r="H61" s="51">
        <f>SUM(H60)</f>
        <v>8043.48</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65">
    <tabColor theme="9" tint="0.59999389629810485"/>
  </sheetPr>
  <dimension ref="A1:K61"/>
  <sheetViews>
    <sheetView view="pageBreakPreview" topLeftCell="A55" zoomScale="140" zoomScaleNormal="100" zoomScaleSheetLayoutView="140" workbookViewId="0">
      <selection activeCell="H66" sqref="H66"/>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'22 BOQ Damghar'!A1:H1</f>
        <v>EFAP-KPID- CW-14: Repair and Rehabilitation of and Flood Protection Structures, Swat. Swat Irrigation Division-I</v>
      </c>
      <c r="B1" s="212"/>
      <c r="C1" s="212"/>
      <c r="D1" s="212"/>
      <c r="E1" s="212"/>
      <c r="F1" s="212"/>
      <c r="G1" s="212"/>
      <c r="H1" s="212"/>
    </row>
    <row r="2" spans="1:9" ht="23.25" customHeight="1" x14ac:dyDescent="0.25">
      <c r="A2" s="213" t="str">
        <f>'22 BOQ Damghar'!A2:H2</f>
        <v>1. Rehabilitation  of flood protection works along  right bank of Swat river at  villages mam dheri, Damghar District Swat.</v>
      </c>
      <c r="B2" s="213"/>
      <c r="C2" s="213"/>
      <c r="D2" s="213"/>
      <c r="E2" s="213"/>
      <c r="F2" s="213"/>
      <c r="G2" s="213"/>
      <c r="H2" s="213"/>
    </row>
    <row r="3" spans="1:9" ht="17.25" customHeight="1" x14ac:dyDescent="0.25">
      <c r="A3" s="214" t="str">
        <f>'22 BOQ Damghar'!A3:H3</f>
        <v>Bill No. 22 : Rehabilitation of  Flood Protection Structure at  village Damghar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Swat-I'!$J$37</f>
        <v>336.1</v>
      </c>
      <c r="F7" s="46">
        <f>'[17]Table Swat-I'!$E$76</f>
        <v>3.5</v>
      </c>
      <c r="G7" s="46">
        <f>'[17]Table Swat-I'!$G$76</f>
        <v>1.5</v>
      </c>
      <c r="H7" s="47">
        <f>G7*F7*E7*D7</f>
        <v>1764.53</v>
      </c>
    </row>
    <row r="8" spans="1:9" x14ac:dyDescent="0.25">
      <c r="A8" s="43"/>
      <c r="B8" s="43" t="s">
        <v>41</v>
      </c>
      <c r="C8" s="44" t="s">
        <v>14</v>
      </c>
      <c r="D8" s="44">
        <v>1</v>
      </c>
      <c r="E8" s="48">
        <f>E7</f>
        <v>336.1</v>
      </c>
      <c r="F8" s="46">
        <f>'[17]Table Swat-I'!$F$76</f>
        <v>6.5</v>
      </c>
      <c r="G8" s="49">
        <f>G7</f>
        <v>1.5</v>
      </c>
      <c r="H8" s="47">
        <f>G8*F8*E8*D8</f>
        <v>3276.98</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14641.51</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336.1</v>
      </c>
      <c r="F12" s="49">
        <f>F8</f>
        <v>6.5</v>
      </c>
      <c r="G12" s="49">
        <f>G8</f>
        <v>1.5</v>
      </c>
      <c r="H12" s="47">
        <f>G12*F12*E12*D12</f>
        <v>3276.98</v>
      </c>
    </row>
    <row r="13" spans="1:9" x14ac:dyDescent="0.25">
      <c r="A13" s="43"/>
      <c r="B13" s="211" t="s">
        <v>43</v>
      </c>
      <c r="C13" s="211"/>
      <c r="D13" s="211"/>
      <c r="E13" s="211"/>
      <c r="F13" s="211"/>
      <c r="G13" s="211"/>
      <c r="H13" s="51">
        <f>SUM(H12)</f>
        <v>3276.98</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336.1</v>
      </c>
      <c r="F15" s="52">
        <f>F7</f>
        <v>3.5</v>
      </c>
      <c r="G15" s="49">
        <f>G7</f>
        <v>1.5</v>
      </c>
      <c r="H15" s="47">
        <f t="shared" ref="H15:H22" si="0">G15*F15*E15*D15</f>
        <v>1764.53</v>
      </c>
      <c r="I15" s="53"/>
    </row>
    <row r="16" spans="1:9" x14ac:dyDescent="0.25">
      <c r="A16" s="43"/>
      <c r="B16" s="43" t="s">
        <v>57</v>
      </c>
      <c r="C16" s="44" t="s">
        <v>14</v>
      </c>
      <c r="D16" s="44">
        <v>1</v>
      </c>
      <c r="E16" s="48">
        <f t="shared" ref="E16:E22" si="1">$E$7</f>
        <v>336.1</v>
      </c>
      <c r="F16" s="52">
        <f t="shared" ref="F16:F22" si="2">F15-0.5</f>
        <v>3</v>
      </c>
      <c r="G16" s="54">
        <v>1</v>
      </c>
      <c r="H16" s="47">
        <f t="shared" si="0"/>
        <v>1008.3</v>
      </c>
    </row>
    <row r="17" spans="1:11" x14ac:dyDescent="0.25">
      <c r="A17" s="43"/>
      <c r="B17" s="43" t="s">
        <v>58</v>
      </c>
      <c r="C17" s="44" t="s">
        <v>14</v>
      </c>
      <c r="D17" s="44">
        <v>1</v>
      </c>
      <c r="E17" s="48">
        <f t="shared" si="1"/>
        <v>336.1</v>
      </c>
      <c r="F17" s="52">
        <f t="shared" si="2"/>
        <v>2.5</v>
      </c>
      <c r="G17" s="54">
        <v>1</v>
      </c>
      <c r="H17" s="47">
        <f t="shared" si="0"/>
        <v>840.25</v>
      </c>
    </row>
    <row r="18" spans="1:11" x14ac:dyDescent="0.25">
      <c r="A18" s="43"/>
      <c r="B18" s="43" t="s">
        <v>59</v>
      </c>
      <c r="C18" s="44" t="s">
        <v>14</v>
      </c>
      <c r="D18" s="44">
        <v>1</v>
      </c>
      <c r="E18" s="48">
        <f t="shared" si="1"/>
        <v>336.1</v>
      </c>
      <c r="F18" s="52">
        <f t="shared" si="2"/>
        <v>2</v>
      </c>
      <c r="G18" s="54">
        <v>1</v>
      </c>
      <c r="H18" s="47">
        <f t="shared" si="0"/>
        <v>672.2</v>
      </c>
    </row>
    <row r="19" spans="1:11" x14ac:dyDescent="0.25">
      <c r="A19" s="43"/>
      <c r="B19" s="43" t="s">
        <v>60</v>
      </c>
      <c r="C19" s="44" t="s">
        <v>14</v>
      </c>
      <c r="D19" s="44">
        <v>1</v>
      </c>
      <c r="E19" s="48">
        <f t="shared" si="1"/>
        <v>336.1</v>
      </c>
      <c r="F19" s="52">
        <f t="shared" si="2"/>
        <v>1.5</v>
      </c>
      <c r="G19" s="54">
        <v>1</v>
      </c>
      <c r="H19" s="47">
        <f t="shared" si="0"/>
        <v>504.15</v>
      </c>
      <c r="I19" s="55" t="s">
        <v>61</v>
      </c>
      <c r="J19" s="56">
        <f>SUM(G16:G20)</f>
        <v>4.5</v>
      </c>
    </row>
    <row r="20" spans="1:11" x14ac:dyDescent="0.25">
      <c r="A20" s="43"/>
      <c r="B20" s="43" t="s">
        <v>62</v>
      </c>
      <c r="C20" s="44" t="s">
        <v>14</v>
      </c>
      <c r="D20" s="44">
        <v>1</v>
      </c>
      <c r="E20" s="48">
        <f t="shared" si="1"/>
        <v>336.1</v>
      </c>
      <c r="F20" s="52">
        <f t="shared" si="2"/>
        <v>1</v>
      </c>
      <c r="G20" s="54">
        <v>0.5</v>
      </c>
      <c r="H20" s="47">
        <f t="shared" si="0"/>
        <v>168.05</v>
      </c>
    </row>
    <row r="21" spans="1:11" hidden="1" x14ac:dyDescent="0.25">
      <c r="A21" s="43"/>
      <c r="B21" s="43" t="s">
        <v>63</v>
      </c>
      <c r="C21" s="44" t="s">
        <v>64</v>
      </c>
      <c r="D21" s="44">
        <v>1</v>
      </c>
      <c r="E21" s="48">
        <f t="shared" si="1"/>
        <v>336.1</v>
      </c>
      <c r="F21" s="52">
        <f>F20-0.5</f>
        <v>0.5</v>
      </c>
      <c r="G21" s="54">
        <v>0.5</v>
      </c>
      <c r="H21" s="47">
        <f t="shared" si="0"/>
        <v>84.03</v>
      </c>
    </row>
    <row r="22" spans="1:11" hidden="1" x14ac:dyDescent="0.25">
      <c r="A22" s="43"/>
      <c r="B22" s="43" t="s">
        <v>65</v>
      </c>
      <c r="C22" s="44" t="s">
        <v>66</v>
      </c>
      <c r="D22" s="44">
        <v>1</v>
      </c>
      <c r="E22" s="48">
        <f t="shared" si="1"/>
        <v>336.1</v>
      </c>
      <c r="F22" s="52">
        <f t="shared" si="2"/>
        <v>0</v>
      </c>
      <c r="G22" s="54">
        <v>1.5</v>
      </c>
      <c r="H22" s="47">
        <f t="shared" si="0"/>
        <v>0</v>
      </c>
      <c r="K22" s="56"/>
    </row>
    <row r="23" spans="1:11" x14ac:dyDescent="0.25">
      <c r="A23" s="43"/>
      <c r="B23" s="211" t="s">
        <v>43</v>
      </c>
      <c r="C23" s="211"/>
      <c r="D23" s="211"/>
      <c r="E23" s="211"/>
      <c r="F23" s="211"/>
      <c r="G23" s="211"/>
      <c r="H23" s="51">
        <f>SUM(H15:H21)</f>
        <v>5041.51</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336.1</v>
      </c>
      <c r="F25" s="21">
        <f>F8</f>
        <v>6.5</v>
      </c>
      <c r="G25" s="20"/>
      <c r="H25" s="22">
        <f t="shared" ref="H25:H51" si="3">F25*E25*D25</f>
        <v>4369</v>
      </c>
    </row>
    <row r="26" spans="1:11" ht="13.2" customHeight="1" x14ac:dyDescent="0.25">
      <c r="A26" s="42"/>
      <c r="B26" s="8" t="s">
        <v>45</v>
      </c>
      <c r="C26" s="20"/>
      <c r="D26" s="60">
        <f>(F8/3)*2</f>
        <v>4.33</v>
      </c>
      <c r="E26" s="59">
        <f>$E$7</f>
        <v>336.1</v>
      </c>
      <c r="F26" s="21">
        <f>G7</f>
        <v>1.5</v>
      </c>
      <c r="G26" s="20"/>
      <c r="H26" s="22">
        <f t="shared" si="3"/>
        <v>2183</v>
      </c>
    </row>
    <row r="27" spans="1:11" ht="13.2" customHeight="1" x14ac:dyDescent="0.25">
      <c r="A27" s="42"/>
      <c r="B27" s="8" t="s">
        <v>46</v>
      </c>
      <c r="C27" s="20"/>
      <c r="D27" s="22">
        <f>(E26/3)*2</f>
        <v>224</v>
      </c>
      <c r="E27" s="21">
        <f>F8</f>
        <v>6.5</v>
      </c>
      <c r="F27" s="21">
        <f>G7</f>
        <v>1.5</v>
      </c>
      <c r="G27" s="20"/>
      <c r="H27" s="22">
        <f t="shared" si="3"/>
        <v>2184</v>
      </c>
      <c r="I27" s="61"/>
    </row>
    <row r="28" spans="1:11" ht="13.2" customHeight="1" x14ac:dyDescent="0.25">
      <c r="A28" s="42"/>
      <c r="B28" s="57" t="s">
        <v>68</v>
      </c>
      <c r="C28" s="20" t="s">
        <v>20</v>
      </c>
      <c r="D28" s="58">
        <v>2</v>
      </c>
      <c r="E28" s="59">
        <f>E15</f>
        <v>336.1</v>
      </c>
      <c r="F28" s="21">
        <f>F15</f>
        <v>3.5</v>
      </c>
      <c r="G28" s="20"/>
      <c r="H28" s="22">
        <f t="shared" si="3"/>
        <v>2353</v>
      </c>
    </row>
    <row r="29" spans="1:11" ht="13.2" customHeight="1" x14ac:dyDescent="0.25">
      <c r="A29" s="42"/>
      <c r="B29" s="8" t="s">
        <v>69</v>
      </c>
      <c r="C29" s="20"/>
      <c r="D29" s="58">
        <v>2</v>
      </c>
      <c r="E29" s="59">
        <f>E28</f>
        <v>336.1</v>
      </c>
      <c r="F29" s="21">
        <f>G15</f>
        <v>1.5</v>
      </c>
      <c r="G29" s="20"/>
      <c r="H29" s="22">
        <f t="shared" si="3"/>
        <v>1008</v>
      </c>
    </row>
    <row r="30" spans="1:11" ht="13.2" customHeight="1" x14ac:dyDescent="0.25">
      <c r="A30" s="42"/>
      <c r="B30" s="8" t="s">
        <v>70</v>
      </c>
      <c r="C30" s="20"/>
      <c r="D30" s="22">
        <f>(E29/3)*2</f>
        <v>224</v>
      </c>
      <c r="E30" s="21">
        <f>F15</f>
        <v>3.5</v>
      </c>
      <c r="F30" s="21">
        <f>G15</f>
        <v>1.5</v>
      </c>
      <c r="G30" s="20"/>
      <c r="H30" s="22">
        <f t="shared" si="3"/>
        <v>1176</v>
      </c>
    </row>
    <row r="31" spans="1:11" ht="13.2" customHeight="1" x14ac:dyDescent="0.25">
      <c r="A31" s="42"/>
      <c r="B31" s="62" t="s">
        <v>71</v>
      </c>
      <c r="C31" s="44" t="s">
        <v>20</v>
      </c>
      <c r="D31" s="58">
        <v>2</v>
      </c>
      <c r="E31" s="59">
        <f>E16</f>
        <v>336.1</v>
      </c>
      <c r="F31" s="21">
        <f>F16</f>
        <v>3</v>
      </c>
      <c r="G31" s="20"/>
      <c r="H31" s="22">
        <f t="shared" si="3"/>
        <v>2017</v>
      </c>
    </row>
    <row r="32" spans="1:11" ht="13.2" customHeight="1" x14ac:dyDescent="0.25">
      <c r="A32" s="42"/>
      <c r="B32" s="43" t="s">
        <v>72</v>
      </c>
      <c r="C32" s="44"/>
      <c r="D32" s="58">
        <v>2</v>
      </c>
      <c r="E32" s="63">
        <f>E31</f>
        <v>336.1</v>
      </c>
      <c r="F32" s="20">
        <f>G16</f>
        <v>1</v>
      </c>
      <c r="G32" s="20"/>
      <c r="H32" s="22">
        <f t="shared" si="3"/>
        <v>672</v>
      </c>
    </row>
    <row r="33" spans="1:8" ht="13.2" customHeight="1" x14ac:dyDescent="0.25">
      <c r="A33" s="42"/>
      <c r="B33" s="43" t="s">
        <v>73</v>
      </c>
      <c r="C33" s="44"/>
      <c r="D33" s="64">
        <f>(E32/3)*2</f>
        <v>224</v>
      </c>
      <c r="E33" s="21">
        <f>F16</f>
        <v>3</v>
      </c>
      <c r="F33" s="20">
        <f>G16</f>
        <v>1</v>
      </c>
      <c r="G33" s="20"/>
      <c r="H33" s="22">
        <f t="shared" si="3"/>
        <v>672</v>
      </c>
    </row>
    <row r="34" spans="1:8" ht="13.2" customHeight="1" x14ac:dyDescent="0.25">
      <c r="A34" s="42"/>
      <c r="B34" s="62" t="s">
        <v>74</v>
      </c>
      <c r="C34" s="44" t="s">
        <v>20</v>
      </c>
      <c r="D34" s="58">
        <v>2</v>
      </c>
      <c r="E34" s="59">
        <f>E17</f>
        <v>336.1</v>
      </c>
      <c r="F34" s="21">
        <f>F17</f>
        <v>2.5</v>
      </c>
      <c r="G34" s="20"/>
      <c r="H34" s="22">
        <f t="shared" si="3"/>
        <v>1681</v>
      </c>
    </row>
    <row r="35" spans="1:8" ht="13.2" customHeight="1" x14ac:dyDescent="0.25">
      <c r="A35" s="42"/>
      <c r="B35" s="43" t="s">
        <v>75</v>
      </c>
      <c r="C35" s="44"/>
      <c r="D35" s="58">
        <v>2</v>
      </c>
      <c r="E35" s="59">
        <f>E34</f>
        <v>336.1</v>
      </c>
      <c r="F35" s="20">
        <f>G17</f>
        <v>1</v>
      </c>
      <c r="G35" s="20"/>
      <c r="H35" s="22">
        <f t="shared" si="3"/>
        <v>672</v>
      </c>
    </row>
    <row r="36" spans="1:8" ht="13.2" customHeight="1" x14ac:dyDescent="0.25">
      <c r="A36" s="42"/>
      <c r="B36" s="43" t="s">
        <v>76</v>
      </c>
      <c r="C36" s="44"/>
      <c r="D36" s="22">
        <f>(E35/3)*2</f>
        <v>224</v>
      </c>
      <c r="E36" s="21">
        <f>F17</f>
        <v>2.5</v>
      </c>
      <c r="F36" s="20">
        <f>F35</f>
        <v>1</v>
      </c>
      <c r="G36" s="20"/>
      <c r="H36" s="22">
        <f t="shared" si="3"/>
        <v>560</v>
      </c>
    </row>
    <row r="37" spans="1:8" ht="13.2" customHeight="1" x14ac:dyDescent="0.25">
      <c r="A37" s="42"/>
      <c r="B37" s="62" t="s">
        <v>77</v>
      </c>
      <c r="C37" s="44" t="s">
        <v>20</v>
      </c>
      <c r="D37" s="58">
        <v>2</v>
      </c>
      <c r="E37" s="59">
        <f>E18</f>
        <v>336.1</v>
      </c>
      <c r="F37" s="21">
        <f>F18</f>
        <v>2</v>
      </c>
      <c r="G37" s="20"/>
      <c r="H37" s="22">
        <f t="shared" si="3"/>
        <v>1344</v>
      </c>
    </row>
    <row r="38" spans="1:8" ht="13.2" customHeight="1" x14ac:dyDescent="0.25">
      <c r="A38" s="42"/>
      <c r="B38" s="43" t="s">
        <v>78</v>
      </c>
      <c r="C38" s="44"/>
      <c r="D38" s="58">
        <v>2</v>
      </c>
      <c r="E38" s="59">
        <f>E37</f>
        <v>336.1</v>
      </c>
      <c r="F38" s="20">
        <f>G18</f>
        <v>1</v>
      </c>
      <c r="G38" s="20"/>
      <c r="H38" s="22">
        <f t="shared" si="3"/>
        <v>672</v>
      </c>
    </row>
    <row r="39" spans="1:8" ht="13.2" customHeight="1" x14ac:dyDescent="0.25">
      <c r="A39" s="42"/>
      <c r="B39" s="43" t="s">
        <v>79</v>
      </c>
      <c r="C39" s="44"/>
      <c r="D39" s="22">
        <f>(E38/3)*2</f>
        <v>224</v>
      </c>
      <c r="E39" s="21">
        <f>F18</f>
        <v>2</v>
      </c>
      <c r="F39" s="20">
        <f>F38</f>
        <v>1</v>
      </c>
      <c r="G39" s="20"/>
      <c r="H39" s="22">
        <f t="shared" si="3"/>
        <v>448</v>
      </c>
    </row>
    <row r="40" spans="1:8" ht="13.2" customHeight="1" x14ac:dyDescent="0.25">
      <c r="A40" s="42"/>
      <c r="B40" s="62" t="s">
        <v>80</v>
      </c>
      <c r="C40" s="44" t="s">
        <v>20</v>
      </c>
      <c r="D40" s="58">
        <v>2</v>
      </c>
      <c r="E40" s="59">
        <f>E19</f>
        <v>336.1</v>
      </c>
      <c r="F40" s="21">
        <f>F19</f>
        <v>1.5</v>
      </c>
      <c r="G40" s="20"/>
      <c r="H40" s="22">
        <f t="shared" si="3"/>
        <v>1008</v>
      </c>
    </row>
    <row r="41" spans="1:8" ht="13.2" customHeight="1" x14ac:dyDescent="0.25">
      <c r="A41" s="42"/>
      <c r="B41" s="43" t="s">
        <v>81</v>
      </c>
      <c r="C41" s="44"/>
      <c r="D41" s="58">
        <v>2</v>
      </c>
      <c r="E41" s="59">
        <f>E40</f>
        <v>336.1</v>
      </c>
      <c r="F41" s="20">
        <f>G19</f>
        <v>1</v>
      </c>
      <c r="G41" s="20"/>
      <c r="H41" s="22">
        <f t="shared" si="3"/>
        <v>672</v>
      </c>
    </row>
    <row r="42" spans="1:8" ht="14.4" customHeight="1" x14ac:dyDescent="0.25">
      <c r="A42" s="42"/>
      <c r="B42" s="43" t="s">
        <v>82</v>
      </c>
      <c r="C42" s="44"/>
      <c r="D42" s="22">
        <f>(E41/3)*2</f>
        <v>224</v>
      </c>
      <c r="E42" s="21">
        <f>F19</f>
        <v>1.5</v>
      </c>
      <c r="F42" s="20">
        <f>F41</f>
        <v>1</v>
      </c>
      <c r="G42" s="20"/>
      <c r="H42" s="22">
        <f t="shared" si="3"/>
        <v>336</v>
      </c>
    </row>
    <row r="43" spans="1:8" ht="15.6" customHeight="1" x14ac:dyDescent="0.25">
      <c r="A43" s="42"/>
      <c r="B43" s="62" t="s">
        <v>83</v>
      </c>
      <c r="C43" s="44" t="s">
        <v>20</v>
      </c>
      <c r="D43" s="58">
        <v>2</v>
      </c>
      <c r="E43" s="59">
        <f>E20</f>
        <v>336.1</v>
      </c>
      <c r="F43" s="21">
        <f>F20</f>
        <v>1</v>
      </c>
      <c r="G43" s="20"/>
      <c r="H43" s="22">
        <f t="shared" si="3"/>
        <v>672</v>
      </c>
    </row>
    <row r="44" spans="1:8" x14ac:dyDescent="0.25">
      <c r="A44" s="43"/>
      <c r="B44" s="43" t="s">
        <v>84</v>
      </c>
      <c r="C44" s="44"/>
      <c r="D44" s="58">
        <v>2</v>
      </c>
      <c r="E44" s="59">
        <f>E43</f>
        <v>336.1</v>
      </c>
      <c r="F44" s="20">
        <f>G20</f>
        <v>0.5</v>
      </c>
      <c r="G44" s="20"/>
      <c r="H44" s="22">
        <f t="shared" si="3"/>
        <v>336</v>
      </c>
    </row>
    <row r="45" spans="1:8" x14ac:dyDescent="0.25">
      <c r="A45" s="43"/>
      <c r="B45" s="43" t="s">
        <v>85</v>
      </c>
      <c r="C45" s="44"/>
      <c r="D45" s="22">
        <f>(E44/3)*2</f>
        <v>224</v>
      </c>
      <c r="E45" s="21">
        <f>F20</f>
        <v>1</v>
      </c>
      <c r="F45" s="20">
        <f>F44</f>
        <v>0.5</v>
      </c>
      <c r="G45" s="20"/>
      <c r="H45" s="22">
        <f t="shared" si="3"/>
        <v>112</v>
      </c>
    </row>
    <row r="46" spans="1:8" hidden="1" x14ac:dyDescent="0.25">
      <c r="A46" s="43"/>
      <c r="B46" s="62" t="s">
        <v>86</v>
      </c>
      <c r="C46" s="44" t="s">
        <v>20</v>
      </c>
      <c r="D46" s="58">
        <v>2</v>
      </c>
      <c r="E46" s="59">
        <f>E21</f>
        <v>336.1</v>
      </c>
      <c r="F46" s="21">
        <f>F21</f>
        <v>0.5</v>
      </c>
      <c r="G46" s="20"/>
      <c r="H46" s="22">
        <f t="shared" si="3"/>
        <v>336</v>
      </c>
    </row>
    <row r="47" spans="1:8" hidden="1" x14ac:dyDescent="0.25">
      <c r="A47" s="43"/>
      <c r="B47" s="43" t="s">
        <v>87</v>
      </c>
      <c r="C47" s="44"/>
      <c r="D47" s="58">
        <v>2</v>
      </c>
      <c r="E47" s="59">
        <f>E46</f>
        <v>336.1</v>
      </c>
      <c r="F47" s="20">
        <f>G21</f>
        <v>0.5</v>
      </c>
      <c r="G47" s="20"/>
      <c r="H47" s="22">
        <f t="shared" si="3"/>
        <v>336</v>
      </c>
    </row>
    <row r="48" spans="1:8" hidden="1" x14ac:dyDescent="0.25">
      <c r="A48" s="43"/>
      <c r="B48" s="43" t="s">
        <v>88</v>
      </c>
      <c r="C48" s="44"/>
      <c r="D48" s="22">
        <f>(E47/3)*2</f>
        <v>224</v>
      </c>
      <c r="E48" s="21">
        <f>F21</f>
        <v>0.5</v>
      </c>
      <c r="F48" s="20">
        <f>F47</f>
        <v>0.5</v>
      </c>
      <c r="G48" s="20"/>
      <c r="H48" s="22">
        <f t="shared" si="3"/>
        <v>56</v>
      </c>
    </row>
    <row r="49" spans="1:9" hidden="1" x14ac:dyDescent="0.25">
      <c r="A49" s="43"/>
      <c r="B49" s="62" t="s">
        <v>89</v>
      </c>
      <c r="C49" s="44" t="s">
        <v>20</v>
      </c>
      <c r="D49" s="58">
        <v>2</v>
      </c>
      <c r="E49" s="59">
        <f>E22</f>
        <v>336.1</v>
      </c>
      <c r="F49" s="21">
        <f>F22</f>
        <v>0</v>
      </c>
      <c r="G49" s="20"/>
      <c r="H49" s="22">
        <f t="shared" si="3"/>
        <v>0</v>
      </c>
    </row>
    <row r="50" spans="1:9" hidden="1" x14ac:dyDescent="0.25">
      <c r="A50" s="43"/>
      <c r="B50" s="43" t="s">
        <v>90</v>
      </c>
      <c r="C50" s="44"/>
      <c r="D50" s="58">
        <v>2</v>
      </c>
      <c r="E50" s="59">
        <f>E49</f>
        <v>336.1</v>
      </c>
      <c r="F50" s="20">
        <f>G22</f>
        <v>1.5</v>
      </c>
      <c r="G50" s="20"/>
      <c r="H50" s="22">
        <f t="shared" si="3"/>
        <v>1008</v>
      </c>
    </row>
    <row r="51" spans="1:9" hidden="1" x14ac:dyDescent="0.25">
      <c r="A51" s="43"/>
      <c r="B51" s="43" t="s">
        <v>91</v>
      </c>
      <c r="C51" s="44"/>
      <c r="D51" s="22">
        <f>(E50/3)*2</f>
        <v>224</v>
      </c>
      <c r="E51" s="21">
        <f>F22</f>
        <v>0</v>
      </c>
      <c r="F51" s="20">
        <f>F50</f>
        <v>1.5</v>
      </c>
      <c r="G51" s="20"/>
      <c r="H51" s="22">
        <f t="shared" si="3"/>
        <v>0</v>
      </c>
    </row>
    <row r="52" spans="1:9" x14ac:dyDescent="0.25">
      <c r="A52" s="43"/>
      <c r="B52" s="211" t="s">
        <v>43</v>
      </c>
      <c r="C52" s="211"/>
      <c r="D52" s="211"/>
      <c r="E52" s="211"/>
      <c r="F52" s="211"/>
      <c r="G52" s="211"/>
      <c r="H52" s="51">
        <f>SUM(H25:H45)</f>
        <v>25147</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336.1</v>
      </c>
      <c r="F54" s="43">
        <v>1</v>
      </c>
      <c r="G54" s="43">
        <v>0.1</v>
      </c>
      <c r="H54" s="47">
        <f>G54*F54*E54*D54</f>
        <v>33.61</v>
      </c>
    </row>
    <row r="55" spans="1:9" x14ac:dyDescent="0.25">
      <c r="A55" s="43"/>
      <c r="B55" s="211" t="s">
        <v>43</v>
      </c>
      <c r="C55" s="211"/>
      <c r="D55" s="211"/>
      <c r="E55" s="211"/>
      <c r="F55" s="211"/>
      <c r="G55" s="211"/>
      <c r="H55" s="51">
        <f>SUM(H54)</f>
        <v>33.61</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336.1</v>
      </c>
      <c r="F57" s="43"/>
      <c r="G57" s="43"/>
      <c r="H57" s="47">
        <f>H10*0.6</f>
        <v>8784.91</v>
      </c>
    </row>
    <row r="58" spans="1:9" x14ac:dyDescent="0.25">
      <c r="A58" s="43"/>
      <c r="B58" s="211" t="s">
        <v>43</v>
      </c>
      <c r="C58" s="211"/>
      <c r="D58" s="211"/>
      <c r="E58" s="211"/>
      <c r="F58" s="211"/>
      <c r="G58" s="211"/>
      <c r="H58" s="51">
        <f>SUM(H57)</f>
        <v>8784.91</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336.1</v>
      </c>
      <c r="F60" s="69">
        <f>J19</f>
        <v>4.5</v>
      </c>
      <c r="G60" s="69">
        <v>5</v>
      </c>
      <c r="H60" s="47">
        <f>G60*F60*E60*D60</f>
        <v>7562.25</v>
      </c>
      <c r="I60">
        <f>F60*G60</f>
        <v>22.5</v>
      </c>
    </row>
    <row r="61" spans="1:9" x14ac:dyDescent="0.25">
      <c r="A61" s="43"/>
      <c r="B61" s="211" t="s">
        <v>43</v>
      </c>
      <c r="C61" s="211"/>
      <c r="D61" s="211"/>
      <c r="E61" s="211"/>
      <c r="F61" s="211"/>
      <c r="G61" s="211"/>
      <c r="H61" s="51">
        <f>SUM(H60)</f>
        <v>7562.25</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FF0000"/>
  </sheetPr>
  <dimension ref="A1:C7"/>
  <sheetViews>
    <sheetView view="pageBreakPreview" zoomScale="136" zoomScaleNormal="100" zoomScaleSheetLayoutView="136" workbookViewId="0">
      <selection activeCell="D1" sqref="D1"/>
    </sheetView>
  </sheetViews>
  <sheetFormatPr defaultRowHeight="13.2" x14ac:dyDescent="0.25"/>
  <cols>
    <col min="1" max="1" width="5.5546875" bestFit="1" customWidth="1"/>
    <col min="2" max="2" width="29" customWidth="1"/>
    <col min="3" max="3" width="14.44140625" bestFit="1" customWidth="1"/>
  </cols>
  <sheetData>
    <row r="1" spans="1:3" ht="42.75" customHeight="1" x14ac:dyDescent="0.25">
      <c r="A1" s="199" t="s">
        <v>99</v>
      </c>
      <c r="B1" s="200"/>
      <c r="C1" s="200"/>
    </row>
    <row r="2" spans="1:3" ht="34.5" customHeight="1" x14ac:dyDescent="0.25">
      <c r="A2" s="199" t="s">
        <v>124</v>
      </c>
      <c r="B2" s="199"/>
      <c r="C2" s="199"/>
    </row>
    <row r="3" spans="1:3" ht="13.8" thickBot="1" x14ac:dyDescent="0.3">
      <c r="A3" s="199" t="s">
        <v>126</v>
      </c>
      <c r="B3" s="199"/>
      <c r="C3" s="199"/>
    </row>
    <row r="4" spans="1:3" x14ac:dyDescent="0.25">
      <c r="A4" s="1" t="s">
        <v>2</v>
      </c>
      <c r="B4" s="2" t="s">
        <v>0</v>
      </c>
      <c r="C4" s="3" t="s">
        <v>3</v>
      </c>
    </row>
    <row r="5" spans="1:3" x14ac:dyDescent="0.25">
      <c r="A5" s="71">
        <v>1</v>
      </c>
      <c r="B5" s="5" t="s">
        <v>158</v>
      </c>
      <c r="C5" s="75">
        <f>('23 BOQ Kanju'!H12)/10^6</f>
        <v>0</v>
      </c>
    </row>
    <row r="6" spans="1:3" x14ac:dyDescent="0.25">
      <c r="A6" s="4">
        <v>2</v>
      </c>
      <c r="B6" s="5" t="s">
        <v>159</v>
      </c>
      <c r="C6" s="74">
        <f>('24 BOQ Aligrama'!H12)/10^6</f>
        <v>0</v>
      </c>
    </row>
    <row r="7" spans="1:3" ht="13.8" thickBot="1" x14ac:dyDescent="0.3">
      <c r="A7" s="201" t="s">
        <v>4</v>
      </c>
      <c r="B7" s="202"/>
      <c r="C7" s="74">
        <f>SUM(C5:C6)</f>
        <v>0</v>
      </c>
    </row>
  </sheetData>
  <mergeCells count="4">
    <mergeCell ref="A1:C1"/>
    <mergeCell ref="A2:C2"/>
    <mergeCell ref="A3:C3"/>
    <mergeCell ref="A7:B7"/>
  </mergeCells>
  <pageMargins left="0.7" right="0.7" top="0.75" bottom="0.75"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67">
    <tabColor theme="9" tint="0.59999389629810485"/>
  </sheetPr>
  <dimension ref="A1:K61"/>
  <sheetViews>
    <sheetView view="pageBreakPreview" topLeftCell="A44" zoomScale="140" zoomScaleNormal="100" zoomScaleSheetLayoutView="140" workbookViewId="0">
      <selection activeCell="J59" sqref="J59"/>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'23 BOQ Kanju'!A1:H1</f>
        <v>EFAP-KPID- CW-14: Repair and Rehabilitation of and Flood Protection Structures, Swat. Swat Irrigation Division-I</v>
      </c>
      <c r="B1" s="212"/>
      <c r="C1" s="212"/>
      <c r="D1" s="212"/>
      <c r="E1" s="212"/>
      <c r="F1" s="212"/>
      <c r="G1" s="212"/>
      <c r="H1" s="212"/>
    </row>
    <row r="2" spans="1:9" ht="23.25" customHeight="1" x14ac:dyDescent="0.25">
      <c r="A2" s="213" t="str">
        <f>'23 BOQ Kanju'!A2:H2</f>
        <v>1. Rehabilitation  of flood protection works along  right bank of Swat river at  villages Kanju,Aligrama District Swat.</v>
      </c>
      <c r="B2" s="213"/>
      <c r="C2" s="213"/>
      <c r="D2" s="213"/>
      <c r="E2" s="213"/>
      <c r="F2" s="213"/>
      <c r="G2" s="213"/>
      <c r="H2" s="213"/>
    </row>
    <row r="3" spans="1:9" ht="17.25" customHeight="1" x14ac:dyDescent="0.25">
      <c r="A3" s="214" t="str">
        <f>'23 BOQ Kanju'!A3:H3</f>
        <v>Bill No. 23 :  Rehabilitation of Flood Protection Structure at  village Kanju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Swat-I'!$J$38</f>
        <v>430.73</v>
      </c>
      <c r="F7" s="46">
        <f>'[17]Table Swat-I'!$E$77</f>
        <v>4</v>
      </c>
      <c r="G7" s="46">
        <f>'[17]Table Swat-I'!$G$77</f>
        <v>1.5</v>
      </c>
      <c r="H7" s="47">
        <f>G7*F7*E7*D7</f>
        <v>2584.38</v>
      </c>
    </row>
    <row r="8" spans="1:9" x14ac:dyDescent="0.25">
      <c r="A8" s="43"/>
      <c r="B8" s="43" t="s">
        <v>41</v>
      </c>
      <c r="C8" s="44" t="s">
        <v>14</v>
      </c>
      <c r="D8" s="44">
        <v>1</v>
      </c>
      <c r="E8" s="48">
        <f>E7</f>
        <v>430.73</v>
      </c>
      <c r="F8" s="46">
        <f>'[17]Table Swat-I'!$F$77</f>
        <v>7</v>
      </c>
      <c r="G8" s="49">
        <f>G7</f>
        <v>1.5</v>
      </c>
      <c r="H8" s="47">
        <f>G8*F8*E8*D8</f>
        <v>4522.67</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16707.05</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430.73</v>
      </c>
      <c r="F12" s="49">
        <f>F8</f>
        <v>7</v>
      </c>
      <c r="G12" s="49">
        <f>G8</f>
        <v>1.5</v>
      </c>
      <c r="H12" s="47">
        <f>G12*F12*E12*D12</f>
        <v>4522.67</v>
      </c>
    </row>
    <row r="13" spans="1:9" x14ac:dyDescent="0.25">
      <c r="A13" s="43"/>
      <c r="B13" s="211" t="s">
        <v>43</v>
      </c>
      <c r="C13" s="211"/>
      <c r="D13" s="211"/>
      <c r="E13" s="211"/>
      <c r="F13" s="211"/>
      <c r="G13" s="211"/>
      <c r="H13" s="51">
        <f>SUM(H12)</f>
        <v>4522.67</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430.73</v>
      </c>
      <c r="F15" s="52">
        <f>F7</f>
        <v>4</v>
      </c>
      <c r="G15" s="49">
        <f>G7</f>
        <v>1.5</v>
      </c>
      <c r="H15" s="47">
        <f t="shared" ref="H15:H22" si="0">G15*F15*E15*D15</f>
        <v>2584.38</v>
      </c>
      <c r="I15" s="53"/>
    </row>
    <row r="16" spans="1:9" x14ac:dyDescent="0.25">
      <c r="A16" s="43"/>
      <c r="B16" s="43" t="s">
        <v>57</v>
      </c>
      <c r="C16" s="44" t="s">
        <v>14</v>
      </c>
      <c r="D16" s="44">
        <v>1</v>
      </c>
      <c r="E16" s="48">
        <f t="shared" ref="E16:E22" si="1">$E$7</f>
        <v>430.73</v>
      </c>
      <c r="F16" s="52">
        <f t="shared" ref="F16:F22" si="2">F15-0.5</f>
        <v>3.5</v>
      </c>
      <c r="G16" s="54">
        <v>1</v>
      </c>
      <c r="H16" s="47">
        <f t="shared" si="0"/>
        <v>1507.56</v>
      </c>
    </row>
    <row r="17" spans="1:11" x14ac:dyDescent="0.25">
      <c r="A17" s="43"/>
      <c r="B17" s="43" t="s">
        <v>58</v>
      </c>
      <c r="C17" s="44" t="s">
        <v>14</v>
      </c>
      <c r="D17" s="44">
        <v>1</v>
      </c>
      <c r="E17" s="48">
        <f t="shared" si="1"/>
        <v>430.73</v>
      </c>
      <c r="F17" s="52">
        <f t="shared" si="2"/>
        <v>3</v>
      </c>
      <c r="G17" s="54">
        <v>1</v>
      </c>
      <c r="H17" s="47">
        <f t="shared" si="0"/>
        <v>1292.19</v>
      </c>
    </row>
    <row r="18" spans="1:11" x14ac:dyDescent="0.25">
      <c r="A18" s="43"/>
      <c r="B18" s="43" t="s">
        <v>59</v>
      </c>
      <c r="C18" s="44" t="s">
        <v>14</v>
      </c>
      <c r="D18" s="44">
        <v>1</v>
      </c>
      <c r="E18" s="48">
        <f t="shared" si="1"/>
        <v>430.73</v>
      </c>
      <c r="F18" s="52">
        <f t="shared" si="2"/>
        <v>2.5</v>
      </c>
      <c r="G18" s="54">
        <v>1</v>
      </c>
      <c r="H18" s="47">
        <f t="shared" si="0"/>
        <v>1076.83</v>
      </c>
    </row>
    <row r="19" spans="1:11" x14ac:dyDescent="0.25">
      <c r="A19" s="43"/>
      <c r="B19" s="43" t="s">
        <v>60</v>
      </c>
      <c r="C19" s="44" t="s">
        <v>14</v>
      </c>
      <c r="D19" s="44">
        <v>1</v>
      </c>
      <c r="E19" s="48">
        <f t="shared" si="1"/>
        <v>430.73</v>
      </c>
      <c r="F19" s="52">
        <f t="shared" si="2"/>
        <v>2</v>
      </c>
      <c r="G19" s="54">
        <v>1</v>
      </c>
      <c r="H19" s="47">
        <f t="shared" si="0"/>
        <v>861.46</v>
      </c>
      <c r="I19" s="55" t="s">
        <v>61</v>
      </c>
      <c r="J19" s="56">
        <f>SUM(G16:G21)</f>
        <v>5.5</v>
      </c>
    </row>
    <row r="20" spans="1:11" x14ac:dyDescent="0.25">
      <c r="A20" s="43"/>
      <c r="B20" s="43" t="s">
        <v>62</v>
      </c>
      <c r="C20" s="44" t="s">
        <v>14</v>
      </c>
      <c r="D20" s="44">
        <v>1</v>
      </c>
      <c r="E20" s="48">
        <f t="shared" si="1"/>
        <v>430.73</v>
      </c>
      <c r="F20" s="52">
        <f t="shared" si="2"/>
        <v>1.5</v>
      </c>
      <c r="G20" s="54">
        <v>1</v>
      </c>
      <c r="H20" s="47">
        <f t="shared" si="0"/>
        <v>646.1</v>
      </c>
    </row>
    <row r="21" spans="1:11" x14ac:dyDescent="0.25">
      <c r="A21" s="43"/>
      <c r="B21" s="43" t="s">
        <v>63</v>
      </c>
      <c r="C21" s="44" t="s">
        <v>64</v>
      </c>
      <c r="D21" s="44">
        <v>1</v>
      </c>
      <c r="E21" s="48">
        <f t="shared" si="1"/>
        <v>430.73</v>
      </c>
      <c r="F21" s="52">
        <f>F20-0.5</f>
        <v>1</v>
      </c>
      <c r="G21" s="54">
        <v>0.5</v>
      </c>
      <c r="H21" s="47">
        <f t="shared" si="0"/>
        <v>215.37</v>
      </c>
    </row>
    <row r="22" spans="1:11" hidden="1" x14ac:dyDescent="0.25">
      <c r="A22" s="43"/>
      <c r="B22" s="43" t="s">
        <v>65</v>
      </c>
      <c r="C22" s="44" t="s">
        <v>66</v>
      </c>
      <c r="D22" s="44">
        <v>1</v>
      </c>
      <c r="E22" s="48">
        <f t="shared" si="1"/>
        <v>430.73</v>
      </c>
      <c r="F22" s="52">
        <f t="shared" si="2"/>
        <v>0.5</v>
      </c>
      <c r="G22" s="54">
        <v>1.5</v>
      </c>
      <c r="H22" s="47">
        <f t="shared" si="0"/>
        <v>323.05</v>
      </c>
      <c r="K22" s="56"/>
    </row>
    <row r="23" spans="1:11" x14ac:dyDescent="0.25">
      <c r="A23" s="43"/>
      <c r="B23" s="211" t="s">
        <v>43</v>
      </c>
      <c r="C23" s="211"/>
      <c r="D23" s="211"/>
      <c r="E23" s="211"/>
      <c r="F23" s="211"/>
      <c r="G23" s="211"/>
      <c r="H23" s="51">
        <f>SUM(H15:H20)</f>
        <v>7968.52</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430.73</v>
      </c>
      <c r="F25" s="21">
        <f>F8</f>
        <v>7</v>
      </c>
      <c r="G25" s="20"/>
      <c r="H25" s="22">
        <f t="shared" ref="H25:H51" si="3">F25*E25*D25</f>
        <v>6030</v>
      </c>
    </row>
    <row r="26" spans="1:11" ht="13.2" customHeight="1" x14ac:dyDescent="0.25">
      <c r="A26" s="42"/>
      <c r="B26" s="8" t="s">
        <v>45</v>
      </c>
      <c r="C26" s="20"/>
      <c r="D26" s="60">
        <f>(F8/3)*2</f>
        <v>4.67</v>
      </c>
      <c r="E26" s="59">
        <f>$E$7</f>
        <v>430.73</v>
      </c>
      <c r="F26" s="21">
        <f>G7</f>
        <v>1.5</v>
      </c>
      <c r="G26" s="20"/>
      <c r="H26" s="22">
        <f t="shared" si="3"/>
        <v>3017</v>
      </c>
    </row>
    <row r="27" spans="1:11" ht="13.2" customHeight="1" x14ac:dyDescent="0.25">
      <c r="A27" s="42"/>
      <c r="B27" s="8" t="s">
        <v>46</v>
      </c>
      <c r="C27" s="20"/>
      <c r="D27" s="22">
        <f>(E26/3)*2</f>
        <v>287</v>
      </c>
      <c r="E27" s="21">
        <f>F8</f>
        <v>7</v>
      </c>
      <c r="F27" s="21">
        <f>G7</f>
        <v>1.5</v>
      </c>
      <c r="G27" s="20"/>
      <c r="H27" s="22">
        <f t="shared" si="3"/>
        <v>3014</v>
      </c>
      <c r="I27" s="61"/>
    </row>
    <row r="28" spans="1:11" ht="13.2" customHeight="1" x14ac:dyDescent="0.25">
      <c r="A28" s="42"/>
      <c r="B28" s="57" t="s">
        <v>68</v>
      </c>
      <c r="C28" s="20" t="s">
        <v>20</v>
      </c>
      <c r="D28" s="58">
        <v>2</v>
      </c>
      <c r="E28" s="59">
        <f>E15</f>
        <v>430.73</v>
      </c>
      <c r="F28" s="21">
        <f>F15</f>
        <v>4</v>
      </c>
      <c r="G28" s="20"/>
      <c r="H28" s="22">
        <f t="shared" si="3"/>
        <v>3446</v>
      </c>
    </row>
    <row r="29" spans="1:11" ht="13.2" customHeight="1" x14ac:dyDescent="0.25">
      <c r="A29" s="42"/>
      <c r="B29" s="8" t="s">
        <v>69</v>
      </c>
      <c r="C29" s="20"/>
      <c r="D29" s="58">
        <v>2</v>
      </c>
      <c r="E29" s="59">
        <f>E28</f>
        <v>430.73</v>
      </c>
      <c r="F29" s="21">
        <f>G15</f>
        <v>1.5</v>
      </c>
      <c r="G29" s="20"/>
      <c r="H29" s="22">
        <f t="shared" si="3"/>
        <v>1292</v>
      </c>
    </row>
    <row r="30" spans="1:11" ht="13.2" customHeight="1" x14ac:dyDescent="0.25">
      <c r="A30" s="42"/>
      <c r="B30" s="8" t="s">
        <v>70</v>
      </c>
      <c r="C30" s="20"/>
      <c r="D30" s="22">
        <f>(E29/3)*2</f>
        <v>287</v>
      </c>
      <c r="E30" s="21">
        <f>F15</f>
        <v>4</v>
      </c>
      <c r="F30" s="21">
        <f>G15</f>
        <v>1.5</v>
      </c>
      <c r="G30" s="20"/>
      <c r="H30" s="22">
        <f t="shared" si="3"/>
        <v>1722</v>
      </c>
    </row>
    <row r="31" spans="1:11" ht="13.2" customHeight="1" x14ac:dyDescent="0.25">
      <c r="A31" s="42"/>
      <c r="B31" s="62" t="s">
        <v>71</v>
      </c>
      <c r="C31" s="44" t="s">
        <v>20</v>
      </c>
      <c r="D31" s="58">
        <v>2</v>
      </c>
      <c r="E31" s="59">
        <f>E16</f>
        <v>430.73</v>
      </c>
      <c r="F31" s="21">
        <f>F16</f>
        <v>3.5</v>
      </c>
      <c r="G31" s="20"/>
      <c r="H31" s="22">
        <f t="shared" si="3"/>
        <v>3015</v>
      </c>
    </row>
    <row r="32" spans="1:11" ht="13.2" customHeight="1" x14ac:dyDescent="0.25">
      <c r="A32" s="42"/>
      <c r="B32" s="43" t="s">
        <v>72</v>
      </c>
      <c r="C32" s="44"/>
      <c r="D32" s="58">
        <v>2</v>
      </c>
      <c r="E32" s="63">
        <f>E31</f>
        <v>430.73</v>
      </c>
      <c r="F32" s="20">
        <f>G16</f>
        <v>1</v>
      </c>
      <c r="G32" s="20"/>
      <c r="H32" s="22">
        <f t="shared" si="3"/>
        <v>861</v>
      </c>
    </row>
    <row r="33" spans="1:8" ht="13.2" customHeight="1" x14ac:dyDescent="0.25">
      <c r="A33" s="42"/>
      <c r="B33" s="43" t="s">
        <v>73</v>
      </c>
      <c r="C33" s="44"/>
      <c r="D33" s="64">
        <f>(E32/3)*2</f>
        <v>287</v>
      </c>
      <c r="E33" s="21">
        <f>F16</f>
        <v>3.5</v>
      </c>
      <c r="F33" s="20">
        <f>G16</f>
        <v>1</v>
      </c>
      <c r="G33" s="20"/>
      <c r="H33" s="22">
        <f t="shared" si="3"/>
        <v>1005</v>
      </c>
    </row>
    <row r="34" spans="1:8" ht="13.2" customHeight="1" x14ac:dyDescent="0.25">
      <c r="A34" s="42"/>
      <c r="B34" s="62" t="s">
        <v>74</v>
      </c>
      <c r="C34" s="44" t="s">
        <v>20</v>
      </c>
      <c r="D34" s="58">
        <v>2</v>
      </c>
      <c r="E34" s="59">
        <f>E17</f>
        <v>430.73</v>
      </c>
      <c r="F34" s="21">
        <f>F17</f>
        <v>3</v>
      </c>
      <c r="G34" s="20"/>
      <c r="H34" s="22">
        <f t="shared" si="3"/>
        <v>2584</v>
      </c>
    </row>
    <row r="35" spans="1:8" ht="13.2" customHeight="1" x14ac:dyDescent="0.25">
      <c r="A35" s="42"/>
      <c r="B35" s="43" t="s">
        <v>75</v>
      </c>
      <c r="C35" s="44"/>
      <c r="D35" s="58">
        <v>2</v>
      </c>
      <c r="E35" s="59">
        <f>E34</f>
        <v>430.73</v>
      </c>
      <c r="F35" s="20">
        <f>G17</f>
        <v>1</v>
      </c>
      <c r="G35" s="20"/>
      <c r="H35" s="22">
        <f t="shared" si="3"/>
        <v>861</v>
      </c>
    </row>
    <row r="36" spans="1:8" ht="13.2" customHeight="1" x14ac:dyDescent="0.25">
      <c r="A36" s="42"/>
      <c r="B36" s="43" t="s">
        <v>76</v>
      </c>
      <c r="C36" s="44"/>
      <c r="D36" s="22">
        <f>(E35/3)*2</f>
        <v>287</v>
      </c>
      <c r="E36" s="21">
        <f>F17</f>
        <v>3</v>
      </c>
      <c r="F36" s="20">
        <f>F35</f>
        <v>1</v>
      </c>
      <c r="G36" s="20"/>
      <c r="H36" s="22">
        <f t="shared" si="3"/>
        <v>861</v>
      </c>
    </row>
    <row r="37" spans="1:8" ht="13.2" customHeight="1" x14ac:dyDescent="0.25">
      <c r="A37" s="42"/>
      <c r="B37" s="62" t="s">
        <v>77</v>
      </c>
      <c r="C37" s="44" t="s">
        <v>20</v>
      </c>
      <c r="D37" s="58">
        <v>2</v>
      </c>
      <c r="E37" s="59">
        <f>E18</f>
        <v>430.73</v>
      </c>
      <c r="F37" s="21">
        <f>F18</f>
        <v>2.5</v>
      </c>
      <c r="G37" s="20"/>
      <c r="H37" s="22">
        <f t="shared" si="3"/>
        <v>2154</v>
      </c>
    </row>
    <row r="38" spans="1:8" ht="13.2" customHeight="1" x14ac:dyDescent="0.25">
      <c r="A38" s="42"/>
      <c r="B38" s="43" t="s">
        <v>78</v>
      </c>
      <c r="C38" s="44"/>
      <c r="D38" s="58">
        <v>2</v>
      </c>
      <c r="E38" s="59">
        <f>E37</f>
        <v>430.73</v>
      </c>
      <c r="F38" s="20">
        <f>G18</f>
        <v>1</v>
      </c>
      <c r="G38" s="20"/>
      <c r="H38" s="22">
        <f t="shared" si="3"/>
        <v>861</v>
      </c>
    </row>
    <row r="39" spans="1:8" ht="13.2" customHeight="1" x14ac:dyDescent="0.25">
      <c r="A39" s="42"/>
      <c r="B39" s="43" t="s">
        <v>79</v>
      </c>
      <c r="C39" s="44"/>
      <c r="D39" s="22">
        <f>(E38/3)*2</f>
        <v>287</v>
      </c>
      <c r="E39" s="21">
        <f>F18</f>
        <v>2.5</v>
      </c>
      <c r="F39" s="20">
        <f>F38</f>
        <v>1</v>
      </c>
      <c r="G39" s="20"/>
      <c r="H39" s="22">
        <f t="shared" si="3"/>
        <v>718</v>
      </c>
    </row>
    <row r="40" spans="1:8" ht="13.2" customHeight="1" x14ac:dyDescent="0.25">
      <c r="A40" s="42"/>
      <c r="B40" s="62" t="s">
        <v>80</v>
      </c>
      <c r="C40" s="44" t="s">
        <v>20</v>
      </c>
      <c r="D40" s="58">
        <v>2</v>
      </c>
      <c r="E40" s="59">
        <f>E19</f>
        <v>430.73</v>
      </c>
      <c r="F40" s="21">
        <f>F19</f>
        <v>2</v>
      </c>
      <c r="G40" s="20"/>
      <c r="H40" s="22">
        <f t="shared" si="3"/>
        <v>1723</v>
      </c>
    </row>
    <row r="41" spans="1:8" ht="13.2" customHeight="1" x14ac:dyDescent="0.25">
      <c r="A41" s="42"/>
      <c r="B41" s="43" t="s">
        <v>81</v>
      </c>
      <c r="C41" s="44"/>
      <c r="D41" s="58">
        <v>2</v>
      </c>
      <c r="E41" s="59">
        <f>E40</f>
        <v>430.73</v>
      </c>
      <c r="F41" s="20">
        <f>G19</f>
        <v>1</v>
      </c>
      <c r="G41" s="20"/>
      <c r="H41" s="22">
        <f t="shared" si="3"/>
        <v>861</v>
      </c>
    </row>
    <row r="42" spans="1:8" ht="14.4" customHeight="1" x14ac:dyDescent="0.25">
      <c r="A42" s="42"/>
      <c r="B42" s="43" t="s">
        <v>82</v>
      </c>
      <c r="C42" s="44"/>
      <c r="D42" s="22">
        <f>(E41/3)*2</f>
        <v>287</v>
      </c>
      <c r="E42" s="21">
        <f>F19</f>
        <v>2</v>
      </c>
      <c r="F42" s="20">
        <f>F41</f>
        <v>1</v>
      </c>
      <c r="G42" s="20"/>
      <c r="H42" s="22">
        <f t="shared" si="3"/>
        <v>574</v>
      </c>
    </row>
    <row r="43" spans="1:8" ht="15.6" customHeight="1" x14ac:dyDescent="0.25">
      <c r="A43" s="42"/>
      <c r="B43" s="62" t="s">
        <v>83</v>
      </c>
      <c r="C43" s="44" t="s">
        <v>20</v>
      </c>
      <c r="D43" s="58">
        <v>2</v>
      </c>
      <c r="E43" s="59">
        <f>E20</f>
        <v>430.73</v>
      </c>
      <c r="F43" s="21">
        <f>F20</f>
        <v>1.5</v>
      </c>
      <c r="G43" s="20"/>
      <c r="H43" s="22">
        <f t="shared" si="3"/>
        <v>1292</v>
      </c>
    </row>
    <row r="44" spans="1:8" x14ac:dyDescent="0.25">
      <c r="A44" s="43"/>
      <c r="B44" s="43" t="s">
        <v>84</v>
      </c>
      <c r="C44" s="44"/>
      <c r="D44" s="58">
        <v>2</v>
      </c>
      <c r="E44" s="59">
        <f>E43</f>
        <v>430.73</v>
      </c>
      <c r="F44" s="20">
        <f>G20</f>
        <v>1</v>
      </c>
      <c r="G44" s="20"/>
      <c r="H44" s="22">
        <f t="shared" si="3"/>
        <v>861</v>
      </c>
    </row>
    <row r="45" spans="1:8" x14ac:dyDescent="0.25">
      <c r="A45" s="43"/>
      <c r="B45" s="43" t="s">
        <v>85</v>
      </c>
      <c r="C45" s="44"/>
      <c r="D45" s="22">
        <f>(E44/3)*2</f>
        <v>287</v>
      </c>
      <c r="E45" s="21">
        <f>F20</f>
        <v>1.5</v>
      </c>
      <c r="F45" s="20">
        <f>F44</f>
        <v>1</v>
      </c>
      <c r="G45" s="20"/>
      <c r="H45" s="22">
        <f t="shared" si="3"/>
        <v>431</v>
      </c>
    </row>
    <row r="46" spans="1:8" x14ac:dyDescent="0.25">
      <c r="A46" s="43"/>
      <c r="B46" s="62" t="s">
        <v>86</v>
      </c>
      <c r="C46" s="44" t="s">
        <v>20</v>
      </c>
      <c r="D46" s="58">
        <v>2</v>
      </c>
      <c r="E46" s="59">
        <f>E21</f>
        <v>430.73</v>
      </c>
      <c r="F46" s="21">
        <f>F21</f>
        <v>1</v>
      </c>
      <c r="G46" s="20"/>
      <c r="H46" s="22">
        <f t="shared" si="3"/>
        <v>861</v>
      </c>
    </row>
    <row r="47" spans="1:8" x14ac:dyDescent="0.25">
      <c r="A47" s="43"/>
      <c r="B47" s="43" t="s">
        <v>87</v>
      </c>
      <c r="C47" s="44"/>
      <c r="D47" s="58">
        <v>2</v>
      </c>
      <c r="E47" s="59">
        <f>E46</f>
        <v>430.73</v>
      </c>
      <c r="F47" s="20">
        <f>G21</f>
        <v>0.5</v>
      </c>
      <c r="G47" s="20"/>
      <c r="H47" s="22">
        <f t="shared" si="3"/>
        <v>431</v>
      </c>
    </row>
    <row r="48" spans="1:8" x14ac:dyDescent="0.25">
      <c r="A48" s="43"/>
      <c r="B48" s="43" t="s">
        <v>88</v>
      </c>
      <c r="C48" s="44"/>
      <c r="D48" s="22">
        <f>(E47/3)*2</f>
        <v>287</v>
      </c>
      <c r="E48" s="21">
        <f>F21</f>
        <v>1</v>
      </c>
      <c r="F48" s="20">
        <f>F47</f>
        <v>0.5</v>
      </c>
      <c r="G48" s="20"/>
      <c r="H48" s="22">
        <f t="shared" si="3"/>
        <v>144</v>
      </c>
    </row>
    <row r="49" spans="1:9" hidden="1" x14ac:dyDescent="0.25">
      <c r="A49" s="43"/>
      <c r="B49" s="62" t="s">
        <v>89</v>
      </c>
      <c r="C49" s="44" t="s">
        <v>20</v>
      </c>
      <c r="D49" s="58">
        <v>2</v>
      </c>
      <c r="E49" s="59">
        <f>E22</f>
        <v>430.73</v>
      </c>
      <c r="F49" s="21">
        <f>F22</f>
        <v>0.5</v>
      </c>
      <c r="G49" s="20"/>
      <c r="H49" s="22">
        <f t="shared" si="3"/>
        <v>431</v>
      </c>
    </row>
    <row r="50" spans="1:9" hidden="1" x14ac:dyDescent="0.25">
      <c r="A50" s="43"/>
      <c r="B50" s="43" t="s">
        <v>90</v>
      </c>
      <c r="C50" s="44"/>
      <c r="D50" s="58">
        <v>2</v>
      </c>
      <c r="E50" s="59">
        <f>E49</f>
        <v>430.73</v>
      </c>
      <c r="F50" s="20">
        <f>G22</f>
        <v>1.5</v>
      </c>
      <c r="G50" s="20"/>
      <c r="H50" s="22">
        <f t="shared" si="3"/>
        <v>1292</v>
      </c>
    </row>
    <row r="51" spans="1:9" hidden="1" x14ac:dyDescent="0.25">
      <c r="A51" s="43"/>
      <c r="B51" s="43" t="s">
        <v>91</v>
      </c>
      <c r="C51" s="44"/>
      <c r="D51" s="22">
        <f>(E50/3)*2</f>
        <v>287</v>
      </c>
      <c r="E51" s="21">
        <f>F22</f>
        <v>0.5</v>
      </c>
      <c r="F51" s="20">
        <f>F50</f>
        <v>1.5</v>
      </c>
      <c r="G51" s="20"/>
      <c r="H51" s="22">
        <f t="shared" si="3"/>
        <v>215</v>
      </c>
    </row>
    <row r="52" spans="1:9" x14ac:dyDescent="0.25">
      <c r="A52" s="43"/>
      <c r="B52" s="211" t="s">
        <v>43</v>
      </c>
      <c r="C52" s="211"/>
      <c r="D52" s="211"/>
      <c r="E52" s="211"/>
      <c r="F52" s="211"/>
      <c r="G52" s="211"/>
      <c r="H52" s="51">
        <f>SUM(H25:H48)</f>
        <v>38619</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430.73</v>
      </c>
      <c r="F54" s="43">
        <v>1</v>
      </c>
      <c r="G54" s="43">
        <v>0.1</v>
      </c>
      <c r="H54" s="47">
        <f>G54*F54*E54*D54</f>
        <v>43.07</v>
      </c>
    </row>
    <row r="55" spans="1:9" x14ac:dyDescent="0.25">
      <c r="A55" s="43"/>
      <c r="B55" s="211" t="s">
        <v>43</v>
      </c>
      <c r="C55" s="211"/>
      <c r="D55" s="211"/>
      <c r="E55" s="211"/>
      <c r="F55" s="211"/>
      <c r="G55" s="211"/>
      <c r="H55" s="51">
        <f>SUM(H54)</f>
        <v>43.07</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430.73</v>
      </c>
      <c r="F57" s="43"/>
      <c r="G57" s="43"/>
      <c r="H57" s="47">
        <f>H10*0.6</f>
        <v>10024.23</v>
      </c>
    </row>
    <row r="58" spans="1:9" x14ac:dyDescent="0.25">
      <c r="A58" s="43"/>
      <c r="B58" s="211" t="s">
        <v>43</v>
      </c>
      <c r="C58" s="211"/>
      <c r="D58" s="211"/>
      <c r="E58" s="211"/>
      <c r="F58" s="211"/>
      <c r="G58" s="211"/>
      <c r="H58" s="51">
        <f>SUM(H57)</f>
        <v>10024.23</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430.73</v>
      </c>
      <c r="F60" s="69">
        <f>J19</f>
        <v>5.5</v>
      </c>
      <c r="G60" s="69">
        <v>5</v>
      </c>
      <c r="H60" s="47">
        <f>G60*F60*E60*D60</f>
        <v>11845.08</v>
      </c>
      <c r="I60">
        <f>F60*G60</f>
        <v>27.5</v>
      </c>
    </row>
    <row r="61" spans="1:9" x14ac:dyDescent="0.25">
      <c r="A61" s="43"/>
      <c r="B61" s="211" t="s">
        <v>43</v>
      </c>
      <c r="C61" s="211"/>
      <c r="D61" s="211"/>
      <c r="E61" s="211"/>
      <c r="F61" s="211"/>
      <c r="G61" s="211"/>
      <c r="H61" s="51">
        <f>SUM(H60)</f>
        <v>11845.08</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69">
    <tabColor theme="9" tint="0.59999389629810485"/>
  </sheetPr>
  <dimension ref="A1:K61"/>
  <sheetViews>
    <sheetView view="pageBreakPreview" topLeftCell="A41" zoomScale="140" zoomScaleNormal="100" zoomScaleSheetLayoutView="140" workbookViewId="0">
      <selection activeCell="I58" sqref="I58"/>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'24 BOQ Aligrama'!A1:H1</f>
        <v>EFAP-KPID- CW-14: Repair and Rehabilitation of and Flood Protection Structures, Swat. Swat Irrigation Division-I</v>
      </c>
      <c r="B1" s="212"/>
      <c r="C1" s="212"/>
      <c r="D1" s="212"/>
      <c r="E1" s="212"/>
      <c r="F1" s="212"/>
      <c r="G1" s="212"/>
      <c r="H1" s="212"/>
    </row>
    <row r="2" spans="1:9" ht="23.25" customHeight="1" x14ac:dyDescent="0.25">
      <c r="A2" s="213" t="str">
        <f>'24 BOQ Aligrama'!A2:H2</f>
        <v>1. Rehabilitation  of flood protection works along  right bank of Swat river at  villages Kanju,Aligrama District Swat.</v>
      </c>
      <c r="B2" s="213"/>
      <c r="C2" s="213"/>
      <c r="D2" s="213"/>
      <c r="E2" s="213"/>
      <c r="F2" s="213"/>
      <c r="G2" s="213"/>
      <c r="H2" s="213"/>
    </row>
    <row r="3" spans="1:9" ht="17.25" customHeight="1" x14ac:dyDescent="0.25">
      <c r="A3" s="214" t="str">
        <f>'24 BOQ Aligrama'!A3:H3</f>
        <v>Bill  NO. 24 :Rehabilitation of Flood Protection Structure at  village Aligrama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Swat-I'!$J$39</f>
        <v>121.86</v>
      </c>
      <c r="F7" s="46">
        <f>'[17]Table Swat-I'!$E$78</f>
        <v>3</v>
      </c>
      <c r="G7" s="46">
        <f>'[17]Table Swat-I'!$G$78</f>
        <v>1.5</v>
      </c>
      <c r="H7" s="47">
        <f>G7*F7*E7*D7</f>
        <v>548.37</v>
      </c>
    </row>
    <row r="8" spans="1:9" x14ac:dyDescent="0.25">
      <c r="A8" s="43"/>
      <c r="B8" s="43" t="s">
        <v>41</v>
      </c>
      <c r="C8" s="44" t="s">
        <v>14</v>
      </c>
      <c r="D8" s="44">
        <v>1</v>
      </c>
      <c r="E8" s="48">
        <f>E7</f>
        <v>121.86</v>
      </c>
      <c r="F8" s="46">
        <f>'[17]Table Swat-I'!$F$78</f>
        <v>10.5</v>
      </c>
      <c r="G8" s="49">
        <f>G7</f>
        <v>1.5</v>
      </c>
      <c r="H8" s="47">
        <f>G8*F8*E8*D8</f>
        <v>1919.3</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12067.67</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121.86</v>
      </c>
      <c r="F12" s="49">
        <f>F8</f>
        <v>10.5</v>
      </c>
      <c r="G12" s="49">
        <f>G8</f>
        <v>1.5</v>
      </c>
      <c r="H12" s="47">
        <f>G12*F12*E12*D12</f>
        <v>1919.3</v>
      </c>
    </row>
    <row r="13" spans="1:9" x14ac:dyDescent="0.25">
      <c r="A13" s="43"/>
      <c r="B13" s="211" t="s">
        <v>43</v>
      </c>
      <c r="C13" s="211"/>
      <c r="D13" s="211"/>
      <c r="E13" s="211"/>
      <c r="F13" s="211"/>
      <c r="G13" s="211"/>
      <c r="H13" s="51">
        <f>SUM(H12)</f>
        <v>1919.3</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121.86</v>
      </c>
      <c r="F15" s="52">
        <f>F7</f>
        <v>3</v>
      </c>
      <c r="G15" s="49">
        <f>G7</f>
        <v>1.5</v>
      </c>
      <c r="H15" s="47">
        <f t="shared" ref="H15:H22" si="0">G15*F15*E15*D15</f>
        <v>548.37</v>
      </c>
      <c r="I15" s="53"/>
    </row>
    <row r="16" spans="1:9" x14ac:dyDescent="0.25">
      <c r="A16" s="43"/>
      <c r="B16" s="43" t="s">
        <v>57</v>
      </c>
      <c r="C16" s="44" t="s">
        <v>14</v>
      </c>
      <c r="D16" s="44">
        <v>1</v>
      </c>
      <c r="E16" s="48">
        <f t="shared" ref="E16:E22" si="1">$E$7</f>
        <v>121.86</v>
      </c>
      <c r="F16" s="52">
        <f t="shared" ref="F16:F22" si="2">F15-0.5</f>
        <v>2.5</v>
      </c>
      <c r="G16" s="54">
        <v>1</v>
      </c>
      <c r="H16" s="47">
        <f t="shared" si="0"/>
        <v>304.64999999999998</v>
      </c>
    </row>
    <row r="17" spans="1:11" x14ac:dyDescent="0.25">
      <c r="A17" s="43"/>
      <c r="B17" s="43" t="s">
        <v>58</v>
      </c>
      <c r="C17" s="44" t="s">
        <v>14</v>
      </c>
      <c r="D17" s="44">
        <v>1</v>
      </c>
      <c r="E17" s="48">
        <f t="shared" si="1"/>
        <v>121.86</v>
      </c>
      <c r="F17" s="52">
        <f t="shared" si="2"/>
        <v>2</v>
      </c>
      <c r="G17" s="54">
        <v>1</v>
      </c>
      <c r="H17" s="47">
        <f t="shared" si="0"/>
        <v>243.72</v>
      </c>
    </row>
    <row r="18" spans="1:11" x14ac:dyDescent="0.25">
      <c r="A18" s="43"/>
      <c r="B18" s="43" t="s">
        <v>59</v>
      </c>
      <c r="C18" s="44" t="s">
        <v>14</v>
      </c>
      <c r="D18" s="44">
        <v>1</v>
      </c>
      <c r="E18" s="48">
        <f t="shared" si="1"/>
        <v>121.86</v>
      </c>
      <c r="F18" s="52">
        <f t="shared" si="2"/>
        <v>1.5</v>
      </c>
      <c r="G18" s="54">
        <v>1</v>
      </c>
      <c r="H18" s="47">
        <f t="shared" si="0"/>
        <v>182.79</v>
      </c>
    </row>
    <row r="19" spans="1:11" x14ac:dyDescent="0.25">
      <c r="A19" s="43"/>
      <c r="B19" s="43" t="s">
        <v>60</v>
      </c>
      <c r="C19" s="44" t="s">
        <v>14</v>
      </c>
      <c r="D19" s="44">
        <v>1</v>
      </c>
      <c r="E19" s="48">
        <f t="shared" si="1"/>
        <v>121.86</v>
      </c>
      <c r="F19" s="52">
        <f t="shared" si="2"/>
        <v>1</v>
      </c>
      <c r="G19" s="54">
        <v>1</v>
      </c>
      <c r="H19" s="47">
        <f t="shared" si="0"/>
        <v>121.86</v>
      </c>
      <c r="I19" s="55" t="s">
        <v>61</v>
      </c>
      <c r="J19" s="56">
        <f>SUM(G16:G19)</f>
        <v>4</v>
      </c>
    </row>
    <row r="20" spans="1:11" hidden="1" x14ac:dyDescent="0.25">
      <c r="A20" s="43"/>
      <c r="B20" s="43" t="s">
        <v>62</v>
      </c>
      <c r="C20" s="44" t="s">
        <v>14</v>
      </c>
      <c r="D20" s="44">
        <v>1</v>
      </c>
      <c r="E20" s="48">
        <f t="shared" si="1"/>
        <v>121.86</v>
      </c>
      <c r="F20" s="52">
        <f t="shared" si="2"/>
        <v>0.5</v>
      </c>
      <c r="G20" s="54">
        <v>1</v>
      </c>
      <c r="H20" s="47">
        <f t="shared" si="0"/>
        <v>60.93</v>
      </c>
    </row>
    <row r="21" spans="1:11" hidden="1" x14ac:dyDescent="0.25">
      <c r="A21" s="43"/>
      <c r="B21" s="43" t="s">
        <v>63</v>
      </c>
      <c r="C21" s="44" t="s">
        <v>64</v>
      </c>
      <c r="D21" s="44">
        <v>1</v>
      </c>
      <c r="E21" s="48">
        <f t="shared" si="1"/>
        <v>121.86</v>
      </c>
      <c r="F21" s="52">
        <f>F20-0.5</f>
        <v>0</v>
      </c>
      <c r="G21" s="54">
        <v>1</v>
      </c>
      <c r="H21" s="47">
        <f t="shared" si="0"/>
        <v>0</v>
      </c>
    </row>
    <row r="22" spans="1:11" hidden="1" x14ac:dyDescent="0.25">
      <c r="A22" s="43"/>
      <c r="B22" s="43" t="s">
        <v>65</v>
      </c>
      <c r="C22" s="44" t="s">
        <v>66</v>
      </c>
      <c r="D22" s="44">
        <v>1</v>
      </c>
      <c r="E22" s="48">
        <f t="shared" si="1"/>
        <v>121.86</v>
      </c>
      <c r="F22" s="52">
        <f t="shared" si="2"/>
        <v>-0.5</v>
      </c>
      <c r="G22" s="54">
        <v>1.5</v>
      </c>
      <c r="H22" s="47">
        <f t="shared" si="0"/>
        <v>-91.4</v>
      </c>
      <c r="K22" s="56"/>
    </row>
    <row r="23" spans="1:11" x14ac:dyDescent="0.25">
      <c r="A23" s="43"/>
      <c r="B23" s="211" t="s">
        <v>43</v>
      </c>
      <c r="C23" s="211"/>
      <c r="D23" s="211"/>
      <c r="E23" s="211"/>
      <c r="F23" s="211"/>
      <c r="G23" s="211"/>
      <c r="H23" s="51">
        <f>SUM(H15:H20)</f>
        <v>1462.32</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121.86</v>
      </c>
      <c r="F25" s="21">
        <f>F8</f>
        <v>10.5</v>
      </c>
      <c r="G25" s="20"/>
      <c r="H25" s="22">
        <f t="shared" ref="H25:H51" si="3">F25*E25*D25</f>
        <v>2559</v>
      </c>
    </row>
    <row r="26" spans="1:11" ht="13.2" customHeight="1" x14ac:dyDescent="0.25">
      <c r="A26" s="42"/>
      <c r="B26" s="8" t="s">
        <v>45</v>
      </c>
      <c r="C26" s="20"/>
      <c r="D26" s="60">
        <f>(F8/3)*2</f>
        <v>7</v>
      </c>
      <c r="E26" s="59">
        <f>$E$7</f>
        <v>121.86</v>
      </c>
      <c r="F26" s="21">
        <f>G7</f>
        <v>1.5</v>
      </c>
      <c r="G26" s="20"/>
      <c r="H26" s="22">
        <f t="shared" si="3"/>
        <v>1280</v>
      </c>
    </row>
    <row r="27" spans="1:11" ht="13.2" customHeight="1" x14ac:dyDescent="0.25">
      <c r="A27" s="42"/>
      <c r="B27" s="8" t="s">
        <v>46</v>
      </c>
      <c r="C27" s="20"/>
      <c r="D27" s="22">
        <f>(E26/3)*2</f>
        <v>81</v>
      </c>
      <c r="E27" s="21">
        <f>F8</f>
        <v>10.5</v>
      </c>
      <c r="F27" s="21">
        <f>G7</f>
        <v>1.5</v>
      </c>
      <c r="G27" s="20"/>
      <c r="H27" s="22">
        <f t="shared" si="3"/>
        <v>1276</v>
      </c>
      <c r="I27" s="61"/>
    </row>
    <row r="28" spans="1:11" ht="13.2" customHeight="1" x14ac:dyDescent="0.25">
      <c r="A28" s="42"/>
      <c r="B28" s="57" t="s">
        <v>68</v>
      </c>
      <c r="C28" s="20" t="s">
        <v>20</v>
      </c>
      <c r="D28" s="58">
        <v>2</v>
      </c>
      <c r="E28" s="59">
        <f>E15</f>
        <v>121.86</v>
      </c>
      <c r="F28" s="21">
        <f>F15</f>
        <v>3</v>
      </c>
      <c r="G28" s="20"/>
      <c r="H28" s="22">
        <f t="shared" si="3"/>
        <v>731</v>
      </c>
    </row>
    <row r="29" spans="1:11" ht="13.2" customHeight="1" x14ac:dyDescent="0.25">
      <c r="A29" s="42"/>
      <c r="B29" s="8" t="s">
        <v>69</v>
      </c>
      <c r="C29" s="20"/>
      <c r="D29" s="58">
        <v>2</v>
      </c>
      <c r="E29" s="59">
        <f>E28</f>
        <v>121.86</v>
      </c>
      <c r="F29" s="21">
        <f>G15</f>
        <v>1.5</v>
      </c>
      <c r="G29" s="20"/>
      <c r="H29" s="22">
        <f t="shared" si="3"/>
        <v>366</v>
      </c>
    </row>
    <row r="30" spans="1:11" ht="13.2" customHeight="1" x14ac:dyDescent="0.25">
      <c r="A30" s="42"/>
      <c r="B30" s="8" t="s">
        <v>70</v>
      </c>
      <c r="C30" s="20"/>
      <c r="D30" s="22">
        <f>(E29/3)*2</f>
        <v>81</v>
      </c>
      <c r="E30" s="21">
        <f>F15</f>
        <v>3</v>
      </c>
      <c r="F30" s="21">
        <f>G15</f>
        <v>1.5</v>
      </c>
      <c r="G30" s="20"/>
      <c r="H30" s="22">
        <f t="shared" si="3"/>
        <v>365</v>
      </c>
    </row>
    <row r="31" spans="1:11" ht="13.2" customHeight="1" x14ac:dyDescent="0.25">
      <c r="A31" s="42"/>
      <c r="B31" s="62" t="s">
        <v>71</v>
      </c>
      <c r="C31" s="44" t="s">
        <v>20</v>
      </c>
      <c r="D31" s="58">
        <v>2</v>
      </c>
      <c r="E31" s="59">
        <f>E16</f>
        <v>121.86</v>
      </c>
      <c r="F31" s="21">
        <f>F16</f>
        <v>2.5</v>
      </c>
      <c r="G31" s="20"/>
      <c r="H31" s="22">
        <f t="shared" si="3"/>
        <v>609</v>
      </c>
    </row>
    <row r="32" spans="1:11" ht="13.2" customHeight="1" x14ac:dyDescent="0.25">
      <c r="A32" s="42"/>
      <c r="B32" s="43" t="s">
        <v>72</v>
      </c>
      <c r="C32" s="44"/>
      <c r="D32" s="58">
        <v>2</v>
      </c>
      <c r="E32" s="63">
        <f>E31</f>
        <v>121.86</v>
      </c>
      <c r="F32" s="20">
        <f>G16</f>
        <v>1</v>
      </c>
      <c r="G32" s="20"/>
      <c r="H32" s="22">
        <f t="shared" si="3"/>
        <v>244</v>
      </c>
    </row>
    <row r="33" spans="1:8" ht="13.2" customHeight="1" x14ac:dyDescent="0.25">
      <c r="A33" s="42"/>
      <c r="B33" s="43" t="s">
        <v>73</v>
      </c>
      <c r="C33" s="44"/>
      <c r="D33" s="64">
        <f>(E32/3)*2</f>
        <v>81</v>
      </c>
      <c r="E33" s="21">
        <f>F16</f>
        <v>2.5</v>
      </c>
      <c r="F33" s="20">
        <f>G16</f>
        <v>1</v>
      </c>
      <c r="G33" s="20"/>
      <c r="H33" s="22">
        <f t="shared" si="3"/>
        <v>203</v>
      </c>
    </row>
    <row r="34" spans="1:8" ht="13.2" customHeight="1" x14ac:dyDescent="0.25">
      <c r="A34" s="42"/>
      <c r="B34" s="62" t="s">
        <v>74</v>
      </c>
      <c r="C34" s="44" t="s">
        <v>20</v>
      </c>
      <c r="D34" s="58">
        <v>2</v>
      </c>
      <c r="E34" s="59">
        <f>E17</f>
        <v>121.86</v>
      </c>
      <c r="F34" s="21">
        <f>F17</f>
        <v>2</v>
      </c>
      <c r="G34" s="20"/>
      <c r="H34" s="22">
        <f t="shared" si="3"/>
        <v>487</v>
      </c>
    </row>
    <row r="35" spans="1:8" ht="13.2" customHeight="1" x14ac:dyDescent="0.25">
      <c r="A35" s="42"/>
      <c r="B35" s="43" t="s">
        <v>75</v>
      </c>
      <c r="C35" s="44"/>
      <c r="D35" s="58">
        <v>2</v>
      </c>
      <c r="E35" s="59">
        <f>E34</f>
        <v>121.86</v>
      </c>
      <c r="F35" s="20">
        <f>G17</f>
        <v>1</v>
      </c>
      <c r="G35" s="20"/>
      <c r="H35" s="22">
        <f t="shared" si="3"/>
        <v>244</v>
      </c>
    </row>
    <row r="36" spans="1:8" ht="13.2" customHeight="1" x14ac:dyDescent="0.25">
      <c r="A36" s="42"/>
      <c r="B36" s="43" t="s">
        <v>76</v>
      </c>
      <c r="C36" s="44"/>
      <c r="D36" s="22">
        <f>(E35/3)*2</f>
        <v>81</v>
      </c>
      <c r="E36" s="21">
        <f>F17</f>
        <v>2</v>
      </c>
      <c r="F36" s="20">
        <f>F35</f>
        <v>1</v>
      </c>
      <c r="G36" s="20"/>
      <c r="H36" s="22">
        <f t="shared" si="3"/>
        <v>162</v>
      </c>
    </row>
    <row r="37" spans="1:8" ht="13.2" customHeight="1" x14ac:dyDescent="0.25">
      <c r="A37" s="42"/>
      <c r="B37" s="62" t="s">
        <v>77</v>
      </c>
      <c r="C37" s="44" t="s">
        <v>20</v>
      </c>
      <c r="D37" s="58">
        <v>2</v>
      </c>
      <c r="E37" s="59">
        <f>E18</f>
        <v>121.86</v>
      </c>
      <c r="F37" s="21">
        <f>F18</f>
        <v>1.5</v>
      </c>
      <c r="G37" s="20"/>
      <c r="H37" s="22">
        <f t="shared" si="3"/>
        <v>366</v>
      </c>
    </row>
    <row r="38" spans="1:8" ht="13.2" customHeight="1" x14ac:dyDescent="0.25">
      <c r="A38" s="42"/>
      <c r="B38" s="43" t="s">
        <v>78</v>
      </c>
      <c r="C38" s="44"/>
      <c r="D38" s="58">
        <v>2</v>
      </c>
      <c r="E38" s="59">
        <f>E37</f>
        <v>121.86</v>
      </c>
      <c r="F38" s="20">
        <f>G18</f>
        <v>1</v>
      </c>
      <c r="G38" s="20"/>
      <c r="H38" s="22">
        <f t="shared" si="3"/>
        <v>244</v>
      </c>
    </row>
    <row r="39" spans="1:8" ht="13.2" customHeight="1" x14ac:dyDescent="0.25">
      <c r="A39" s="42"/>
      <c r="B39" s="43" t="s">
        <v>79</v>
      </c>
      <c r="C39" s="44"/>
      <c r="D39" s="22">
        <f>(E38/3)*2</f>
        <v>81</v>
      </c>
      <c r="E39" s="21">
        <f>F18</f>
        <v>1.5</v>
      </c>
      <c r="F39" s="20">
        <f>F38</f>
        <v>1</v>
      </c>
      <c r="G39" s="20"/>
      <c r="H39" s="22">
        <f t="shared" si="3"/>
        <v>122</v>
      </c>
    </row>
    <row r="40" spans="1:8" ht="13.2" customHeight="1" x14ac:dyDescent="0.25">
      <c r="A40" s="42"/>
      <c r="B40" s="62" t="s">
        <v>80</v>
      </c>
      <c r="C40" s="44" t="s">
        <v>20</v>
      </c>
      <c r="D40" s="58">
        <v>2</v>
      </c>
      <c r="E40" s="59">
        <f>E19</f>
        <v>121.86</v>
      </c>
      <c r="F40" s="21">
        <f>F19</f>
        <v>1</v>
      </c>
      <c r="G40" s="20"/>
      <c r="H40" s="22">
        <f t="shared" si="3"/>
        <v>244</v>
      </c>
    </row>
    <row r="41" spans="1:8" ht="13.2" customHeight="1" x14ac:dyDescent="0.25">
      <c r="A41" s="42"/>
      <c r="B41" s="43" t="s">
        <v>81</v>
      </c>
      <c r="C41" s="44"/>
      <c r="D41" s="58">
        <v>2</v>
      </c>
      <c r="E41" s="59">
        <f>E40</f>
        <v>121.86</v>
      </c>
      <c r="F41" s="20">
        <f>G19</f>
        <v>1</v>
      </c>
      <c r="G41" s="20"/>
      <c r="H41" s="22">
        <f t="shared" si="3"/>
        <v>244</v>
      </c>
    </row>
    <row r="42" spans="1:8" ht="14.4" customHeight="1" x14ac:dyDescent="0.25">
      <c r="A42" s="42"/>
      <c r="B42" s="43" t="s">
        <v>82</v>
      </c>
      <c r="C42" s="44"/>
      <c r="D42" s="22">
        <f>(E41/3)*2</f>
        <v>81</v>
      </c>
      <c r="E42" s="21">
        <f>F19</f>
        <v>1</v>
      </c>
      <c r="F42" s="20">
        <f>F41</f>
        <v>1</v>
      </c>
      <c r="G42" s="20"/>
      <c r="H42" s="22">
        <f t="shared" si="3"/>
        <v>81</v>
      </c>
    </row>
    <row r="43" spans="1:8" ht="15.6" hidden="1" customHeight="1" x14ac:dyDescent="0.25">
      <c r="A43" s="42"/>
      <c r="B43" s="62" t="s">
        <v>83</v>
      </c>
      <c r="C43" s="44" t="s">
        <v>20</v>
      </c>
      <c r="D43" s="58">
        <v>2</v>
      </c>
      <c r="E43" s="59">
        <f>E20</f>
        <v>121.86</v>
      </c>
      <c r="F43" s="21">
        <f>F20</f>
        <v>0.5</v>
      </c>
      <c r="G43" s="20"/>
      <c r="H43" s="22">
        <f t="shared" si="3"/>
        <v>122</v>
      </c>
    </row>
    <row r="44" spans="1:8" hidden="1" x14ac:dyDescent="0.25">
      <c r="A44" s="43"/>
      <c r="B44" s="43" t="s">
        <v>84</v>
      </c>
      <c r="C44" s="44"/>
      <c r="D44" s="58">
        <v>2</v>
      </c>
      <c r="E44" s="59">
        <f>E43</f>
        <v>121.86</v>
      </c>
      <c r="F44" s="20">
        <f>G20</f>
        <v>1</v>
      </c>
      <c r="G44" s="20"/>
      <c r="H44" s="22">
        <f t="shared" si="3"/>
        <v>244</v>
      </c>
    </row>
    <row r="45" spans="1:8" hidden="1" x14ac:dyDescent="0.25">
      <c r="A45" s="43"/>
      <c r="B45" s="43" t="s">
        <v>85</v>
      </c>
      <c r="C45" s="44"/>
      <c r="D45" s="22">
        <f>(E44/3)*2</f>
        <v>81</v>
      </c>
      <c r="E45" s="21">
        <f>F20</f>
        <v>0.5</v>
      </c>
      <c r="F45" s="20">
        <f>F44</f>
        <v>1</v>
      </c>
      <c r="G45" s="20"/>
      <c r="H45" s="22">
        <f t="shared" si="3"/>
        <v>41</v>
      </c>
    </row>
    <row r="46" spans="1:8" hidden="1" x14ac:dyDescent="0.25">
      <c r="A46" s="43"/>
      <c r="B46" s="62" t="s">
        <v>86</v>
      </c>
      <c r="C46" s="44" t="s">
        <v>20</v>
      </c>
      <c r="D46" s="58">
        <v>2</v>
      </c>
      <c r="E46" s="59">
        <f>E21</f>
        <v>121.86</v>
      </c>
      <c r="F46" s="21">
        <f>F21</f>
        <v>0</v>
      </c>
      <c r="G46" s="20"/>
      <c r="H46" s="22">
        <f t="shared" si="3"/>
        <v>0</v>
      </c>
    </row>
    <row r="47" spans="1:8" hidden="1" x14ac:dyDescent="0.25">
      <c r="A47" s="43"/>
      <c r="B47" s="43" t="s">
        <v>87</v>
      </c>
      <c r="C47" s="44"/>
      <c r="D47" s="58">
        <v>2</v>
      </c>
      <c r="E47" s="59">
        <f>E46</f>
        <v>121.86</v>
      </c>
      <c r="F47" s="20">
        <f>G21</f>
        <v>1</v>
      </c>
      <c r="G47" s="20"/>
      <c r="H47" s="22">
        <f t="shared" si="3"/>
        <v>244</v>
      </c>
    </row>
    <row r="48" spans="1:8" hidden="1" x14ac:dyDescent="0.25">
      <c r="A48" s="43"/>
      <c r="B48" s="43" t="s">
        <v>88</v>
      </c>
      <c r="C48" s="44"/>
      <c r="D48" s="22">
        <f>(E47/3)*2</f>
        <v>81</v>
      </c>
      <c r="E48" s="21">
        <f>F21</f>
        <v>0</v>
      </c>
      <c r="F48" s="20">
        <f>F47</f>
        <v>1</v>
      </c>
      <c r="G48" s="20"/>
      <c r="H48" s="22">
        <f t="shared" si="3"/>
        <v>0</v>
      </c>
    </row>
    <row r="49" spans="1:9" hidden="1" x14ac:dyDescent="0.25">
      <c r="A49" s="43"/>
      <c r="B49" s="62" t="s">
        <v>89</v>
      </c>
      <c r="C49" s="44" t="s">
        <v>20</v>
      </c>
      <c r="D49" s="58">
        <v>2</v>
      </c>
      <c r="E49" s="59">
        <f>E22</f>
        <v>121.86</v>
      </c>
      <c r="F49" s="21">
        <f>F22</f>
        <v>-0.5</v>
      </c>
      <c r="G49" s="20"/>
      <c r="H49" s="22">
        <f t="shared" si="3"/>
        <v>-122</v>
      </c>
    </row>
    <row r="50" spans="1:9" hidden="1" x14ac:dyDescent="0.25">
      <c r="A50" s="43"/>
      <c r="B50" s="43" t="s">
        <v>90</v>
      </c>
      <c r="C50" s="44"/>
      <c r="D50" s="58">
        <v>2</v>
      </c>
      <c r="E50" s="59">
        <f>E49</f>
        <v>121.86</v>
      </c>
      <c r="F50" s="20">
        <f>G22</f>
        <v>1.5</v>
      </c>
      <c r="G50" s="20"/>
      <c r="H50" s="22">
        <f t="shared" si="3"/>
        <v>366</v>
      </c>
    </row>
    <row r="51" spans="1:9" hidden="1" x14ac:dyDescent="0.25">
      <c r="A51" s="43"/>
      <c r="B51" s="43" t="s">
        <v>91</v>
      </c>
      <c r="C51" s="44"/>
      <c r="D51" s="22">
        <f>(E50/3)*2</f>
        <v>81</v>
      </c>
      <c r="E51" s="21">
        <f>F22</f>
        <v>-0.5</v>
      </c>
      <c r="F51" s="20">
        <f>F50</f>
        <v>1.5</v>
      </c>
      <c r="G51" s="20"/>
      <c r="H51" s="22">
        <f t="shared" si="3"/>
        <v>-61</v>
      </c>
    </row>
    <row r="52" spans="1:9" x14ac:dyDescent="0.25">
      <c r="A52" s="43"/>
      <c r="B52" s="211" t="s">
        <v>43</v>
      </c>
      <c r="C52" s="211"/>
      <c r="D52" s="211"/>
      <c r="E52" s="211"/>
      <c r="F52" s="211"/>
      <c r="G52" s="211"/>
      <c r="H52" s="51">
        <f>SUM(H25:H42)</f>
        <v>9827</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121.86</v>
      </c>
      <c r="F54" s="43">
        <v>1</v>
      </c>
      <c r="G54" s="43">
        <v>0.1</v>
      </c>
      <c r="H54" s="47">
        <f>G54*F54*E54*D54</f>
        <v>12.19</v>
      </c>
    </row>
    <row r="55" spans="1:9" x14ac:dyDescent="0.25">
      <c r="A55" s="43"/>
      <c r="B55" s="211" t="s">
        <v>43</v>
      </c>
      <c r="C55" s="211"/>
      <c r="D55" s="211"/>
      <c r="E55" s="211"/>
      <c r="F55" s="211"/>
      <c r="G55" s="211"/>
      <c r="H55" s="51">
        <f>SUM(H54)</f>
        <v>12.19</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121.86</v>
      </c>
      <c r="F57" s="43"/>
      <c r="G57" s="43"/>
      <c r="H57" s="47">
        <f>H10*0.6</f>
        <v>7240.6</v>
      </c>
    </row>
    <row r="58" spans="1:9" x14ac:dyDescent="0.25">
      <c r="A58" s="43"/>
      <c r="B58" s="211" t="s">
        <v>43</v>
      </c>
      <c r="C58" s="211"/>
      <c r="D58" s="211"/>
      <c r="E58" s="211"/>
      <c r="F58" s="211"/>
      <c r="G58" s="211"/>
      <c r="H58" s="51">
        <f>SUM(H57)</f>
        <v>7240.6</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121.86</v>
      </c>
      <c r="F60" s="69">
        <f>J19</f>
        <v>4</v>
      </c>
      <c r="G60" s="69">
        <v>5</v>
      </c>
      <c r="H60" s="47">
        <f>G60*F60*E60*D60</f>
        <v>2437.1999999999998</v>
      </c>
      <c r="I60">
        <f>F60*G60</f>
        <v>20</v>
      </c>
    </row>
    <row r="61" spans="1:9" x14ac:dyDescent="0.25">
      <c r="A61" s="43"/>
      <c r="B61" s="211" t="s">
        <v>43</v>
      </c>
      <c r="C61" s="211"/>
      <c r="D61" s="211"/>
      <c r="E61" s="211"/>
      <c r="F61" s="211"/>
      <c r="G61" s="211"/>
      <c r="H61" s="51">
        <f>SUM(H60)</f>
        <v>2437.1999999999998</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rgb="FFFF0000"/>
  </sheetPr>
  <dimension ref="A1:C6"/>
  <sheetViews>
    <sheetView view="pageBreakPreview" zoomScale="112" zoomScaleNormal="100" zoomScaleSheetLayoutView="112" workbookViewId="0">
      <selection activeCell="F10" sqref="F10"/>
    </sheetView>
  </sheetViews>
  <sheetFormatPr defaultRowHeight="13.2" x14ac:dyDescent="0.25"/>
  <cols>
    <col min="1" max="1" width="5.5546875" bestFit="1" customWidth="1"/>
    <col min="2" max="2" width="30.109375" customWidth="1"/>
    <col min="3" max="3" width="14.44140625" bestFit="1" customWidth="1"/>
  </cols>
  <sheetData>
    <row r="1" spans="1:3" ht="36.75" customHeight="1" x14ac:dyDescent="0.25">
      <c r="A1" s="199" t="s">
        <v>99</v>
      </c>
      <c r="B1" s="200"/>
      <c r="C1" s="200"/>
    </row>
    <row r="2" spans="1:3" ht="42" customHeight="1" x14ac:dyDescent="0.25">
      <c r="A2" s="199" t="s">
        <v>125</v>
      </c>
      <c r="B2" s="199"/>
      <c r="C2" s="199"/>
    </row>
    <row r="3" spans="1:3" ht="13.8" thickBot="1" x14ac:dyDescent="0.3">
      <c r="A3" s="199" t="s">
        <v>126</v>
      </c>
      <c r="B3" s="199"/>
      <c r="C3" s="199"/>
    </row>
    <row r="4" spans="1:3" x14ac:dyDescent="0.25">
      <c r="A4" s="1" t="s">
        <v>2</v>
      </c>
      <c r="B4" s="2" t="s">
        <v>0</v>
      </c>
      <c r="C4" s="3" t="s">
        <v>3</v>
      </c>
    </row>
    <row r="5" spans="1:3" x14ac:dyDescent="0.25">
      <c r="A5" s="4">
        <v>1</v>
      </c>
      <c r="B5" s="5" t="s">
        <v>160</v>
      </c>
      <c r="C5" s="6">
        <f>('25 BOQ Dedahara'!H12)/10^6</f>
        <v>0</v>
      </c>
    </row>
    <row r="6" spans="1:3" ht="13.8" thickBot="1" x14ac:dyDescent="0.3">
      <c r="A6" s="201" t="s">
        <v>4</v>
      </c>
      <c r="B6" s="202"/>
      <c r="C6" s="7">
        <f>SUM(C5)</f>
        <v>0</v>
      </c>
    </row>
  </sheetData>
  <mergeCells count="4">
    <mergeCell ref="A1:C1"/>
    <mergeCell ref="A2:C2"/>
    <mergeCell ref="A3:C3"/>
    <mergeCell ref="A6:B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59999389629810485"/>
  </sheetPr>
  <dimension ref="A1:L73"/>
  <sheetViews>
    <sheetView view="pageBreakPreview" topLeftCell="A21" zoomScale="140" zoomScaleNormal="100" zoomScaleSheetLayoutView="140" workbookViewId="0">
      <selection activeCell="I73" sqref="I73"/>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11" max="11" width="13.5546875"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'2 BOQ Tindodag'!A1:H1</f>
        <v>EFAP-KPID- CW-14: Repair and Rehabilitation of and Flood Protection Structures, Swat. Swat Irrigation Division-I</v>
      </c>
      <c r="B1" s="212"/>
      <c r="C1" s="212"/>
      <c r="D1" s="212"/>
      <c r="E1" s="212"/>
      <c r="F1" s="212"/>
      <c r="G1" s="212"/>
      <c r="H1" s="212"/>
    </row>
    <row r="2" spans="1:9" ht="23.25" customHeight="1" x14ac:dyDescent="0.25">
      <c r="A2" s="213" t="str">
        <f>'2 BOQ Tindodag'!A2:H2</f>
        <v>1. Rehabilitation  of flood protection works along  left bank of Swat river at  villages Manyar, Tindodag District Swat.</v>
      </c>
      <c r="B2" s="213"/>
      <c r="C2" s="213"/>
      <c r="D2" s="213"/>
      <c r="E2" s="213"/>
      <c r="F2" s="213"/>
      <c r="G2" s="213"/>
      <c r="H2" s="213"/>
    </row>
    <row r="3" spans="1:9" ht="17.25" customHeight="1" x14ac:dyDescent="0.25">
      <c r="A3" s="214" t="str">
        <f>'2 BOQ Tindodag'!A3:H3</f>
        <v>Bill No. 2 : Rehabilitation of Flood Protection Structure at  village Tindodag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Swat-I'!$J$10</f>
        <v>560.71</v>
      </c>
      <c r="F7" s="46">
        <f>'[17]Table Swat-I'!$E$49</f>
        <v>4</v>
      </c>
      <c r="G7" s="46">
        <f>'[17]Table Swat-I'!$G$49</f>
        <v>1.8</v>
      </c>
      <c r="H7" s="47">
        <f>G7*F7*E7*D7</f>
        <v>4037.11</v>
      </c>
    </row>
    <row r="8" spans="1:9" x14ac:dyDescent="0.25">
      <c r="A8" s="43"/>
      <c r="B8" s="43" t="s">
        <v>41</v>
      </c>
      <c r="C8" s="44" t="s">
        <v>14</v>
      </c>
      <c r="D8" s="44">
        <v>1</v>
      </c>
      <c r="E8" s="48">
        <f>E7</f>
        <v>560.71</v>
      </c>
      <c r="F8" s="46">
        <f>'[17]Table Swat-I'!$F$49</f>
        <v>10.5</v>
      </c>
      <c r="G8" s="49">
        <f>G7</f>
        <v>1.8</v>
      </c>
      <c r="H8" s="47">
        <f>G8*F8*E8*D8</f>
        <v>10597.42</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24234.53</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560.71</v>
      </c>
      <c r="F12" s="49">
        <f>F8</f>
        <v>10.5</v>
      </c>
      <c r="G12" s="49">
        <f>G8</f>
        <v>1.8</v>
      </c>
      <c r="H12" s="47">
        <f>G12*F12*E12*D12</f>
        <v>10597.42</v>
      </c>
    </row>
    <row r="13" spans="1:9" x14ac:dyDescent="0.25">
      <c r="A13" s="43"/>
      <c r="B13" s="211" t="s">
        <v>43</v>
      </c>
      <c r="C13" s="211"/>
      <c r="D13" s="211"/>
      <c r="E13" s="211"/>
      <c r="F13" s="211"/>
      <c r="G13" s="211"/>
      <c r="H13" s="51">
        <f>SUM(H12)</f>
        <v>10597.42</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560.71</v>
      </c>
      <c r="F15" s="52">
        <f>F7</f>
        <v>4</v>
      </c>
      <c r="G15" s="49">
        <f>G7</f>
        <v>1.8</v>
      </c>
      <c r="H15" s="47">
        <f t="shared" ref="H15:H22" si="0">G15*F15*E15*D15</f>
        <v>4037.11</v>
      </c>
      <c r="I15" s="53"/>
    </row>
    <row r="16" spans="1:9" x14ac:dyDescent="0.25">
      <c r="A16" s="43"/>
      <c r="B16" s="43" t="s">
        <v>57</v>
      </c>
      <c r="C16" s="44" t="s">
        <v>14</v>
      </c>
      <c r="D16" s="44">
        <v>1</v>
      </c>
      <c r="E16" s="48">
        <f t="shared" ref="E16:E22" si="1">$E$7</f>
        <v>560.71</v>
      </c>
      <c r="F16" s="52">
        <f t="shared" ref="F16:F22" si="2">F15-0.5</f>
        <v>3.5</v>
      </c>
      <c r="G16" s="54">
        <v>1</v>
      </c>
      <c r="H16" s="47">
        <f t="shared" si="0"/>
        <v>1962.49</v>
      </c>
    </row>
    <row r="17" spans="1:11" x14ac:dyDescent="0.25">
      <c r="A17" s="43"/>
      <c r="B17" s="43" t="s">
        <v>58</v>
      </c>
      <c r="C17" s="44" t="s">
        <v>14</v>
      </c>
      <c r="D17" s="44">
        <v>1</v>
      </c>
      <c r="E17" s="48">
        <f t="shared" si="1"/>
        <v>560.71</v>
      </c>
      <c r="F17" s="52">
        <f t="shared" si="2"/>
        <v>3</v>
      </c>
      <c r="G17" s="54">
        <v>1</v>
      </c>
      <c r="H17" s="47">
        <f t="shared" si="0"/>
        <v>1682.13</v>
      </c>
    </row>
    <row r="18" spans="1:11" x14ac:dyDescent="0.25">
      <c r="A18" s="43"/>
      <c r="B18" s="43" t="s">
        <v>59</v>
      </c>
      <c r="C18" s="44" t="s">
        <v>14</v>
      </c>
      <c r="D18" s="44">
        <v>1</v>
      </c>
      <c r="E18" s="48">
        <f t="shared" si="1"/>
        <v>560.71</v>
      </c>
      <c r="F18" s="52">
        <f t="shared" si="2"/>
        <v>2.5</v>
      </c>
      <c r="G18" s="54">
        <v>1</v>
      </c>
      <c r="H18" s="47">
        <f t="shared" si="0"/>
        <v>1401.78</v>
      </c>
    </row>
    <row r="19" spans="1:11" x14ac:dyDescent="0.25">
      <c r="A19" s="43"/>
      <c r="B19" s="43" t="s">
        <v>60</v>
      </c>
      <c r="C19" s="44" t="s">
        <v>14</v>
      </c>
      <c r="D19" s="44">
        <v>1</v>
      </c>
      <c r="E19" s="48">
        <f t="shared" si="1"/>
        <v>560.71</v>
      </c>
      <c r="F19" s="52">
        <f t="shared" si="2"/>
        <v>2</v>
      </c>
      <c r="G19" s="54">
        <v>1</v>
      </c>
      <c r="H19" s="47">
        <f t="shared" si="0"/>
        <v>1121.42</v>
      </c>
      <c r="I19" s="55" t="s">
        <v>61</v>
      </c>
      <c r="J19" s="56">
        <f>SUM(G16:G21)</f>
        <v>5.5</v>
      </c>
    </row>
    <row r="20" spans="1:11" x14ac:dyDescent="0.25">
      <c r="A20" s="43"/>
      <c r="B20" s="43" t="s">
        <v>62</v>
      </c>
      <c r="C20" s="44" t="s">
        <v>14</v>
      </c>
      <c r="D20" s="44">
        <v>1</v>
      </c>
      <c r="E20" s="48">
        <f t="shared" si="1"/>
        <v>560.71</v>
      </c>
      <c r="F20" s="52">
        <f t="shared" si="2"/>
        <v>1.5</v>
      </c>
      <c r="G20" s="54">
        <v>1</v>
      </c>
      <c r="H20" s="47">
        <f t="shared" si="0"/>
        <v>841.07</v>
      </c>
    </row>
    <row r="21" spans="1:11" x14ac:dyDescent="0.25">
      <c r="A21" s="43"/>
      <c r="B21" s="43" t="s">
        <v>63</v>
      </c>
      <c r="C21" s="44" t="s">
        <v>64</v>
      </c>
      <c r="D21" s="44">
        <v>1</v>
      </c>
      <c r="E21" s="48">
        <f t="shared" si="1"/>
        <v>560.71</v>
      </c>
      <c r="F21" s="52">
        <f>F20-0.5</f>
        <v>1</v>
      </c>
      <c r="G21" s="54">
        <v>0.5</v>
      </c>
      <c r="H21" s="47">
        <f t="shared" si="0"/>
        <v>280.36</v>
      </c>
    </row>
    <row r="22" spans="1:11" hidden="1" x14ac:dyDescent="0.25">
      <c r="A22" s="43"/>
      <c r="B22" s="43" t="s">
        <v>65</v>
      </c>
      <c r="C22" s="44" t="s">
        <v>66</v>
      </c>
      <c r="D22" s="44">
        <v>1</v>
      </c>
      <c r="E22" s="48">
        <f t="shared" si="1"/>
        <v>560.71</v>
      </c>
      <c r="F22" s="52">
        <f t="shared" si="2"/>
        <v>0.5</v>
      </c>
      <c r="G22" s="54">
        <v>1.5</v>
      </c>
      <c r="H22" s="47">
        <f t="shared" si="0"/>
        <v>420.53</v>
      </c>
      <c r="K22" s="56"/>
    </row>
    <row r="23" spans="1:11" x14ac:dyDescent="0.25">
      <c r="A23" s="43"/>
      <c r="B23" s="211" t="s">
        <v>43</v>
      </c>
      <c r="C23" s="211"/>
      <c r="D23" s="211"/>
      <c r="E23" s="211"/>
      <c r="F23" s="211"/>
      <c r="G23" s="211"/>
      <c r="H23" s="51">
        <f>SUM(H15:H21)</f>
        <v>11326.36</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560.71</v>
      </c>
      <c r="F25" s="21">
        <f>F8</f>
        <v>10.5</v>
      </c>
      <c r="G25" s="20"/>
      <c r="H25" s="22">
        <f t="shared" ref="H25:H51" si="3">F25*E25*D25</f>
        <v>11775</v>
      </c>
    </row>
    <row r="26" spans="1:11" ht="13.2" customHeight="1" x14ac:dyDescent="0.25">
      <c r="A26" s="42"/>
      <c r="B26" s="8" t="s">
        <v>45</v>
      </c>
      <c r="C26" s="20"/>
      <c r="D26" s="60">
        <f>(F8/3)*2</f>
        <v>7</v>
      </c>
      <c r="E26" s="59">
        <f>$E$7</f>
        <v>560.71</v>
      </c>
      <c r="F26" s="21">
        <f>G7</f>
        <v>1.8</v>
      </c>
      <c r="G26" s="20"/>
      <c r="H26" s="22">
        <f t="shared" si="3"/>
        <v>7065</v>
      </c>
    </row>
    <row r="27" spans="1:11" ht="13.2" customHeight="1" x14ac:dyDescent="0.25">
      <c r="A27" s="42"/>
      <c r="B27" s="8" t="s">
        <v>46</v>
      </c>
      <c r="C27" s="20"/>
      <c r="D27" s="22">
        <f>(E26/3)*2</f>
        <v>374</v>
      </c>
      <c r="E27" s="21">
        <f>F8</f>
        <v>10.5</v>
      </c>
      <c r="F27" s="21">
        <f>G7</f>
        <v>1.8</v>
      </c>
      <c r="G27" s="20"/>
      <c r="H27" s="22">
        <f t="shared" si="3"/>
        <v>7069</v>
      </c>
      <c r="I27" s="61"/>
    </row>
    <row r="28" spans="1:11" ht="13.2" customHeight="1" x14ac:dyDescent="0.25">
      <c r="A28" s="42"/>
      <c r="B28" s="57" t="s">
        <v>68</v>
      </c>
      <c r="C28" s="20" t="s">
        <v>20</v>
      </c>
      <c r="D28" s="58">
        <v>2</v>
      </c>
      <c r="E28" s="59">
        <f>E15</f>
        <v>560.71</v>
      </c>
      <c r="F28" s="21">
        <f>F15</f>
        <v>4</v>
      </c>
      <c r="G28" s="20"/>
      <c r="H28" s="22">
        <f t="shared" si="3"/>
        <v>4486</v>
      </c>
    </row>
    <row r="29" spans="1:11" ht="13.2" customHeight="1" x14ac:dyDescent="0.25">
      <c r="A29" s="42"/>
      <c r="B29" s="8" t="s">
        <v>69</v>
      </c>
      <c r="C29" s="20"/>
      <c r="D29" s="58">
        <v>2</v>
      </c>
      <c r="E29" s="59">
        <f>E28</f>
        <v>560.71</v>
      </c>
      <c r="F29" s="21">
        <f>G15</f>
        <v>1.8</v>
      </c>
      <c r="G29" s="20"/>
      <c r="H29" s="22">
        <f t="shared" si="3"/>
        <v>2019</v>
      </c>
    </row>
    <row r="30" spans="1:11" ht="13.2" customHeight="1" x14ac:dyDescent="0.25">
      <c r="A30" s="42"/>
      <c r="B30" s="8" t="s">
        <v>70</v>
      </c>
      <c r="C30" s="20"/>
      <c r="D30" s="22">
        <f>(E29/3)*2</f>
        <v>374</v>
      </c>
      <c r="E30" s="21">
        <f>F15</f>
        <v>4</v>
      </c>
      <c r="F30" s="21">
        <f>G15</f>
        <v>1.8</v>
      </c>
      <c r="G30" s="20"/>
      <c r="H30" s="22">
        <f t="shared" si="3"/>
        <v>2693</v>
      </c>
    </row>
    <row r="31" spans="1:11" ht="13.2" customHeight="1" x14ac:dyDescent="0.25">
      <c r="A31" s="42"/>
      <c r="B31" s="62" t="s">
        <v>71</v>
      </c>
      <c r="C31" s="44" t="s">
        <v>20</v>
      </c>
      <c r="D31" s="58">
        <v>2</v>
      </c>
      <c r="E31" s="59">
        <f>E16</f>
        <v>560.71</v>
      </c>
      <c r="F31" s="21">
        <f>F16</f>
        <v>3.5</v>
      </c>
      <c r="G31" s="20"/>
      <c r="H31" s="22">
        <f t="shared" si="3"/>
        <v>3925</v>
      </c>
    </row>
    <row r="32" spans="1:11" ht="13.2" customHeight="1" x14ac:dyDescent="0.25">
      <c r="A32" s="42"/>
      <c r="B32" s="43" t="s">
        <v>72</v>
      </c>
      <c r="C32" s="44"/>
      <c r="D32" s="58">
        <v>2</v>
      </c>
      <c r="E32" s="63">
        <f>E31</f>
        <v>560.71</v>
      </c>
      <c r="F32" s="20">
        <f>G16</f>
        <v>1</v>
      </c>
      <c r="G32" s="20"/>
      <c r="H32" s="22">
        <f t="shared" si="3"/>
        <v>1121</v>
      </c>
    </row>
    <row r="33" spans="1:8" ht="13.2" customHeight="1" x14ac:dyDescent="0.25">
      <c r="A33" s="42"/>
      <c r="B33" s="43" t="s">
        <v>73</v>
      </c>
      <c r="C33" s="44"/>
      <c r="D33" s="64">
        <f>(E32/3)*2</f>
        <v>374</v>
      </c>
      <c r="E33" s="21">
        <f>F16</f>
        <v>3.5</v>
      </c>
      <c r="F33" s="20">
        <f>G16</f>
        <v>1</v>
      </c>
      <c r="G33" s="20"/>
      <c r="H33" s="22">
        <f t="shared" si="3"/>
        <v>1309</v>
      </c>
    </row>
    <row r="34" spans="1:8" ht="13.2" customHeight="1" x14ac:dyDescent="0.25">
      <c r="A34" s="42"/>
      <c r="B34" s="62" t="s">
        <v>74</v>
      </c>
      <c r="C34" s="44" t="s">
        <v>20</v>
      </c>
      <c r="D34" s="58">
        <v>2</v>
      </c>
      <c r="E34" s="59">
        <f>E17</f>
        <v>560.71</v>
      </c>
      <c r="F34" s="21">
        <f>F17</f>
        <v>3</v>
      </c>
      <c r="G34" s="20"/>
      <c r="H34" s="22">
        <f t="shared" si="3"/>
        <v>3364</v>
      </c>
    </row>
    <row r="35" spans="1:8" ht="13.2" customHeight="1" x14ac:dyDescent="0.25">
      <c r="A35" s="42"/>
      <c r="B35" s="43" t="s">
        <v>75</v>
      </c>
      <c r="C35" s="44"/>
      <c r="D35" s="58">
        <v>2</v>
      </c>
      <c r="E35" s="59">
        <f>E34</f>
        <v>560.71</v>
      </c>
      <c r="F35" s="20">
        <f>G17</f>
        <v>1</v>
      </c>
      <c r="G35" s="20"/>
      <c r="H35" s="22">
        <f t="shared" si="3"/>
        <v>1121</v>
      </c>
    </row>
    <row r="36" spans="1:8" ht="13.2" customHeight="1" x14ac:dyDescent="0.25">
      <c r="A36" s="42"/>
      <c r="B36" s="43" t="s">
        <v>76</v>
      </c>
      <c r="C36" s="44"/>
      <c r="D36" s="22">
        <f>(E35/3)*2</f>
        <v>374</v>
      </c>
      <c r="E36" s="21">
        <f>F17</f>
        <v>3</v>
      </c>
      <c r="F36" s="20">
        <f>F35</f>
        <v>1</v>
      </c>
      <c r="G36" s="20"/>
      <c r="H36" s="22">
        <f t="shared" si="3"/>
        <v>1122</v>
      </c>
    </row>
    <row r="37" spans="1:8" ht="13.2" customHeight="1" x14ac:dyDescent="0.25">
      <c r="A37" s="42"/>
      <c r="B37" s="62" t="s">
        <v>77</v>
      </c>
      <c r="C37" s="44" t="s">
        <v>20</v>
      </c>
      <c r="D37" s="58">
        <v>2</v>
      </c>
      <c r="E37" s="59">
        <f>E18</f>
        <v>560.71</v>
      </c>
      <c r="F37" s="21">
        <f>F18</f>
        <v>2.5</v>
      </c>
      <c r="G37" s="20"/>
      <c r="H37" s="22">
        <f t="shared" si="3"/>
        <v>2804</v>
      </c>
    </row>
    <row r="38" spans="1:8" ht="13.2" customHeight="1" x14ac:dyDescent="0.25">
      <c r="A38" s="42"/>
      <c r="B38" s="43" t="s">
        <v>78</v>
      </c>
      <c r="C38" s="44"/>
      <c r="D38" s="58">
        <v>2</v>
      </c>
      <c r="E38" s="59">
        <f>E37</f>
        <v>560.71</v>
      </c>
      <c r="F38" s="20">
        <f>G18</f>
        <v>1</v>
      </c>
      <c r="G38" s="20"/>
      <c r="H38" s="22">
        <f t="shared" si="3"/>
        <v>1121</v>
      </c>
    </row>
    <row r="39" spans="1:8" ht="13.2" customHeight="1" x14ac:dyDescent="0.25">
      <c r="A39" s="42"/>
      <c r="B39" s="43" t="s">
        <v>79</v>
      </c>
      <c r="C39" s="44"/>
      <c r="D39" s="22">
        <f>(E38/3)*2</f>
        <v>374</v>
      </c>
      <c r="E39" s="21">
        <f>F18</f>
        <v>2.5</v>
      </c>
      <c r="F39" s="20">
        <f>F38</f>
        <v>1</v>
      </c>
      <c r="G39" s="20"/>
      <c r="H39" s="22">
        <f t="shared" si="3"/>
        <v>935</v>
      </c>
    </row>
    <row r="40" spans="1:8" ht="13.2" customHeight="1" x14ac:dyDescent="0.25">
      <c r="A40" s="42"/>
      <c r="B40" s="62" t="s">
        <v>80</v>
      </c>
      <c r="C40" s="44" t="s">
        <v>20</v>
      </c>
      <c r="D40" s="58">
        <v>2</v>
      </c>
      <c r="E40" s="59">
        <f>E19</f>
        <v>560.71</v>
      </c>
      <c r="F40" s="21">
        <f>F19</f>
        <v>2</v>
      </c>
      <c r="G40" s="20"/>
      <c r="H40" s="22">
        <f t="shared" si="3"/>
        <v>2243</v>
      </c>
    </row>
    <row r="41" spans="1:8" ht="13.2" customHeight="1" x14ac:dyDescent="0.25">
      <c r="A41" s="42"/>
      <c r="B41" s="43" t="s">
        <v>81</v>
      </c>
      <c r="C41" s="44"/>
      <c r="D41" s="58">
        <v>2</v>
      </c>
      <c r="E41" s="59">
        <f>E40</f>
        <v>560.71</v>
      </c>
      <c r="F41" s="20">
        <f>G19</f>
        <v>1</v>
      </c>
      <c r="G41" s="20"/>
      <c r="H41" s="22">
        <f t="shared" si="3"/>
        <v>1121</v>
      </c>
    </row>
    <row r="42" spans="1:8" ht="14.4" customHeight="1" x14ac:dyDescent="0.25">
      <c r="A42" s="42"/>
      <c r="B42" s="43" t="s">
        <v>82</v>
      </c>
      <c r="C42" s="44"/>
      <c r="D42" s="22">
        <f>(E41/3)*2</f>
        <v>374</v>
      </c>
      <c r="E42" s="21">
        <f>F19</f>
        <v>2</v>
      </c>
      <c r="F42" s="20">
        <f>F41</f>
        <v>1</v>
      </c>
      <c r="G42" s="20"/>
      <c r="H42" s="22">
        <f t="shared" si="3"/>
        <v>748</v>
      </c>
    </row>
    <row r="43" spans="1:8" ht="15.6" customHeight="1" x14ac:dyDescent="0.25">
      <c r="A43" s="42"/>
      <c r="B43" s="62" t="s">
        <v>83</v>
      </c>
      <c r="C43" s="44" t="s">
        <v>20</v>
      </c>
      <c r="D43" s="58">
        <v>2</v>
      </c>
      <c r="E43" s="59">
        <f>E20</f>
        <v>560.71</v>
      </c>
      <c r="F43" s="21">
        <f>F20</f>
        <v>1.5</v>
      </c>
      <c r="G43" s="20"/>
      <c r="H43" s="22">
        <f t="shared" si="3"/>
        <v>1682</v>
      </c>
    </row>
    <row r="44" spans="1:8" x14ac:dyDescent="0.25">
      <c r="A44" s="43"/>
      <c r="B44" s="43" t="s">
        <v>84</v>
      </c>
      <c r="C44" s="44"/>
      <c r="D44" s="58">
        <v>2</v>
      </c>
      <c r="E44" s="59">
        <f>E43</f>
        <v>560.71</v>
      </c>
      <c r="F44" s="20">
        <f>G20</f>
        <v>1</v>
      </c>
      <c r="G44" s="20"/>
      <c r="H44" s="22">
        <f t="shared" si="3"/>
        <v>1121</v>
      </c>
    </row>
    <row r="45" spans="1:8" x14ac:dyDescent="0.25">
      <c r="A45" s="43"/>
      <c r="B45" s="43" t="s">
        <v>85</v>
      </c>
      <c r="C45" s="44"/>
      <c r="D45" s="22">
        <f>(E44/3)*2</f>
        <v>374</v>
      </c>
      <c r="E45" s="21">
        <f>F20</f>
        <v>1.5</v>
      </c>
      <c r="F45" s="20">
        <f>F44</f>
        <v>1</v>
      </c>
      <c r="G45" s="20"/>
      <c r="H45" s="22">
        <f t="shared" si="3"/>
        <v>561</v>
      </c>
    </row>
    <row r="46" spans="1:8" x14ac:dyDescent="0.25">
      <c r="A46" s="43"/>
      <c r="B46" s="62" t="s">
        <v>86</v>
      </c>
      <c r="C46" s="44" t="s">
        <v>20</v>
      </c>
      <c r="D46" s="58">
        <v>2</v>
      </c>
      <c r="E46" s="59">
        <f>E21</f>
        <v>560.71</v>
      </c>
      <c r="F46" s="21">
        <f>F21</f>
        <v>1</v>
      </c>
      <c r="G46" s="20"/>
      <c r="H46" s="22">
        <f t="shared" si="3"/>
        <v>1121</v>
      </c>
    </row>
    <row r="47" spans="1:8" x14ac:dyDescent="0.25">
      <c r="A47" s="43"/>
      <c r="B47" s="43" t="s">
        <v>87</v>
      </c>
      <c r="C47" s="44"/>
      <c r="D47" s="58">
        <v>2</v>
      </c>
      <c r="E47" s="59">
        <f>E46</f>
        <v>560.71</v>
      </c>
      <c r="F47" s="20">
        <f>G21</f>
        <v>0.5</v>
      </c>
      <c r="G47" s="20"/>
      <c r="H47" s="22">
        <f t="shared" si="3"/>
        <v>561</v>
      </c>
    </row>
    <row r="48" spans="1:8" x14ac:dyDescent="0.25">
      <c r="A48" s="43"/>
      <c r="B48" s="43" t="s">
        <v>88</v>
      </c>
      <c r="C48" s="44"/>
      <c r="D48" s="22">
        <f>(E47/3)*2</f>
        <v>374</v>
      </c>
      <c r="E48" s="21">
        <f>F21</f>
        <v>1</v>
      </c>
      <c r="F48" s="20">
        <f>F47</f>
        <v>0.5</v>
      </c>
      <c r="G48" s="20"/>
      <c r="H48" s="22">
        <f t="shared" si="3"/>
        <v>187</v>
      </c>
    </row>
    <row r="49" spans="1:9" hidden="1" x14ac:dyDescent="0.25">
      <c r="A49" s="43"/>
      <c r="B49" s="62" t="s">
        <v>89</v>
      </c>
      <c r="C49" s="44" t="s">
        <v>20</v>
      </c>
      <c r="D49" s="58">
        <v>2</v>
      </c>
      <c r="E49" s="59">
        <f>E22</f>
        <v>560.71</v>
      </c>
      <c r="F49" s="21">
        <f>F22</f>
        <v>0.5</v>
      </c>
      <c r="G49" s="20"/>
      <c r="H49" s="22">
        <f t="shared" si="3"/>
        <v>561</v>
      </c>
    </row>
    <row r="50" spans="1:9" hidden="1" x14ac:dyDescent="0.25">
      <c r="A50" s="43"/>
      <c r="B50" s="43" t="s">
        <v>90</v>
      </c>
      <c r="C50" s="44"/>
      <c r="D50" s="58">
        <v>2</v>
      </c>
      <c r="E50" s="59">
        <f>E49</f>
        <v>560.71</v>
      </c>
      <c r="F50" s="20">
        <f>G22</f>
        <v>1.5</v>
      </c>
      <c r="G50" s="20"/>
      <c r="H50" s="22">
        <f t="shared" si="3"/>
        <v>1682</v>
      </c>
    </row>
    <row r="51" spans="1:9" hidden="1" x14ac:dyDescent="0.25">
      <c r="A51" s="43"/>
      <c r="B51" s="43" t="s">
        <v>91</v>
      </c>
      <c r="C51" s="44"/>
      <c r="D51" s="22">
        <f>(E50/3)*2</f>
        <v>374</v>
      </c>
      <c r="E51" s="21">
        <f>F22</f>
        <v>0.5</v>
      </c>
      <c r="F51" s="20">
        <f>F50</f>
        <v>1.5</v>
      </c>
      <c r="G51" s="20"/>
      <c r="H51" s="22">
        <f t="shared" si="3"/>
        <v>281</v>
      </c>
    </row>
    <row r="52" spans="1:9" x14ac:dyDescent="0.25">
      <c r="A52" s="43"/>
      <c r="B52" s="211" t="s">
        <v>43</v>
      </c>
      <c r="C52" s="211"/>
      <c r="D52" s="211"/>
      <c r="E52" s="211"/>
      <c r="F52" s="211"/>
      <c r="G52" s="211"/>
      <c r="H52" s="51">
        <f>SUM(H25:H48)</f>
        <v>61274</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560.71</v>
      </c>
      <c r="F54" s="43">
        <v>1</v>
      </c>
      <c r="G54" s="43">
        <v>0.1</v>
      </c>
      <c r="H54" s="47">
        <f>G54*F54*E54*D54</f>
        <v>56.07</v>
      </c>
    </row>
    <row r="55" spans="1:9" x14ac:dyDescent="0.25">
      <c r="A55" s="43"/>
      <c r="B55" s="211" t="s">
        <v>43</v>
      </c>
      <c r="C55" s="211"/>
      <c r="D55" s="211"/>
      <c r="E55" s="211"/>
      <c r="F55" s="211"/>
      <c r="G55" s="211"/>
      <c r="H55" s="51">
        <f>SUM(H54)</f>
        <v>56.07</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560.71</v>
      </c>
      <c r="F57" s="43"/>
      <c r="G57" s="43"/>
      <c r="H57" s="47">
        <f>H10*0.6</f>
        <v>14540.72</v>
      </c>
    </row>
    <row r="58" spans="1:9" x14ac:dyDescent="0.25">
      <c r="A58" s="43"/>
      <c r="B58" s="211" t="s">
        <v>43</v>
      </c>
      <c r="C58" s="211"/>
      <c r="D58" s="211"/>
      <c r="E58" s="211"/>
      <c r="F58" s="211"/>
      <c r="G58" s="211"/>
      <c r="H58" s="51">
        <f>SUM(H57)</f>
        <v>14540.72</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560.71</v>
      </c>
      <c r="F60" s="69">
        <f>J19</f>
        <v>5.5</v>
      </c>
      <c r="G60" s="69">
        <v>5</v>
      </c>
      <c r="H60" s="47">
        <f>G60*F60*E60*D60</f>
        <v>15419.53</v>
      </c>
      <c r="I60">
        <f>F60*G60</f>
        <v>27.5</v>
      </c>
    </row>
    <row r="61" spans="1:9" x14ac:dyDescent="0.25">
      <c r="A61" s="43"/>
      <c r="B61" s="211" t="s">
        <v>43</v>
      </c>
      <c r="C61" s="211"/>
      <c r="D61" s="211"/>
      <c r="E61" s="211"/>
      <c r="F61" s="211"/>
      <c r="G61" s="211"/>
      <c r="H61" s="51">
        <f>SUM(H60)</f>
        <v>15419.53</v>
      </c>
      <c r="I61">
        <v>22.03</v>
      </c>
    </row>
    <row r="62" spans="1:9" x14ac:dyDescent="0.25">
      <c r="A62" s="42" t="s">
        <v>162</v>
      </c>
      <c r="B62" s="217" t="s">
        <v>163</v>
      </c>
      <c r="C62" s="217"/>
      <c r="D62" s="217"/>
      <c r="E62" s="217"/>
      <c r="F62" s="217"/>
      <c r="G62" s="217"/>
      <c r="H62" s="217"/>
    </row>
    <row r="63" spans="1:9" x14ac:dyDescent="0.25">
      <c r="A63" s="43"/>
      <c r="B63" s="43" t="s">
        <v>164</v>
      </c>
      <c r="C63" s="43" t="s">
        <v>14</v>
      </c>
      <c r="D63" s="78">
        <v>1</v>
      </c>
      <c r="E63" s="78">
        <v>10</v>
      </c>
      <c r="F63" s="79">
        <v>1.6</v>
      </c>
      <c r="G63" s="80">
        <v>0.1</v>
      </c>
      <c r="H63" s="47">
        <f>G63*F63*E63*D63</f>
        <v>1.6</v>
      </c>
    </row>
    <row r="64" spans="1:9" x14ac:dyDescent="0.25">
      <c r="A64" s="43"/>
      <c r="B64" s="211" t="s">
        <v>43</v>
      </c>
      <c r="C64" s="211"/>
      <c r="D64" s="211"/>
      <c r="E64" s="211"/>
      <c r="F64" s="211"/>
      <c r="G64" s="211"/>
      <c r="H64" s="51">
        <f>SUM(H63)</f>
        <v>1.6</v>
      </c>
    </row>
    <row r="65" spans="1:12" x14ac:dyDescent="0.25">
      <c r="A65" s="42" t="s">
        <v>165</v>
      </c>
      <c r="B65" s="217" t="s">
        <v>166</v>
      </c>
      <c r="C65" s="217"/>
      <c r="D65" s="217"/>
      <c r="E65" s="217"/>
      <c r="F65" s="217"/>
      <c r="G65" s="217"/>
      <c r="H65" s="217"/>
    </row>
    <row r="66" spans="1:12" x14ac:dyDescent="0.25">
      <c r="A66" s="43"/>
      <c r="B66" s="43" t="s">
        <v>167</v>
      </c>
      <c r="C66" s="43" t="s">
        <v>14</v>
      </c>
      <c r="D66" s="78">
        <v>1</v>
      </c>
      <c r="E66" s="43">
        <f>E63</f>
        <v>10</v>
      </c>
      <c r="F66" s="79"/>
      <c r="G66" s="80">
        <f>(F63*F63)-(3.14*1/4)</f>
        <v>1.7749999999999999</v>
      </c>
      <c r="H66" s="47">
        <f>G66*E66*D66</f>
        <v>17.75</v>
      </c>
    </row>
    <row r="67" spans="1:12" x14ac:dyDescent="0.25">
      <c r="A67" s="43"/>
      <c r="B67" s="211" t="s">
        <v>43</v>
      </c>
      <c r="C67" s="211"/>
      <c r="D67" s="211"/>
      <c r="E67" s="211"/>
      <c r="F67" s="211"/>
      <c r="G67" s="211"/>
      <c r="H67" s="51">
        <f>SUM(H66)</f>
        <v>17.75</v>
      </c>
      <c r="J67" s="81">
        <f>H67*(3.24)^3</f>
        <v>603.72</v>
      </c>
      <c r="K67" s="81">
        <f>J67*2.27</f>
        <v>1370.44</v>
      </c>
      <c r="L67" s="82" t="s">
        <v>168</v>
      </c>
    </row>
    <row r="68" spans="1:12" x14ac:dyDescent="0.25">
      <c r="A68" s="42" t="s">
        <v>169</v>
      </c>
      <c r="B68" s="217" t="s">
        <v>170</v>
      </c>
      <c r="C68" s="217"/>
      <c r="D68" s="217"/>
      <c r="E68" s="217"/>
      <c r="F68" s="217"/>
      <c r="G68" s="217"/>
      <c r="H68" s="217"/>
      <c r="K68" s="81">
        <f>K67/1000</f>
        <v>1.37</v>
      </c>
      <c r="L68" s="82" t="s">
        <v>171</v>
      </c>
    </row>
    <row r="69" spans="1:12" x14ac:dyDescent="0.25">
      <c r="A69" s="43"/>
      <c r="B69" s="43" t="s">
        <v>172</v>
      </c>
      <c r="C69" s="43" t="s">
        <v>173</v>
      </c>
      <c r="D69" s="78"/>
      <c r="E69" s="43"/>
      <c r="F69" s="79"/>
      <c r="G69" s="80"/>
      <c r="H69" s="83">
        <f>K68</f>
        <v>1.37</v>
      </c>
    </row>
    <row r="70" spans="1:12" x14ac:dyDescent="0.25">
      <c r="A70" s="43"/>
      <c r="B70" s="211" t="s">
        <v>43</v>
      </c>
      <c r="C70" s="211"/>
      <c r="D70" s="211"/>
      <c r="E70" s="211"/>
      <c r="F70" s="211"/>
      <c r="G70" s="211"/>
      <c r="H70" s="51">
        <f>SUM(H69)</f>
        <v>1.37</v>
      </c>
    </row>
    <row r="71" spans="1:12" x14ac:dyDescent="0.25">
      <c r="A71" s="42" t="s">
        <v>174</v>
      </c>
      <c r="B71" s="217" t="s">
        <v>175</v>
      </c>
      <c r="C71" s="217"/>
      <c r="D71" s="217"/>
      <c r="E71" s="217"/>
      <c r="F71" s="217"/>
      <c r="G71" s="217"/>
      <c r="H71" s="217"/>
    </row>
    <row r="72" spans="1:12" x14ac:dyDescent="0.25">
      <c r="A72" s="43"/>
      <c r="B72" s="43"/>
      <c r="C72" s="43" t="s">
        <v>29</v>
      </c>
      <c r="D72" s="78">
        <v>1</v>
      </c>
      <c r="E72" s="43">
        <f>E63</f>
        <v>10</v>
      </c>
      <c r="F72" s="79"/>
      <c r="G72" s="80"/>
      <c r="H72" s="83">
        <f>E72*D72</f>
        <v>10</v>
      </c>
    </row>
    <row r="73" spans="1:12" x14ac:dyDescent="0.25">
      <c r="A73" s="43"/>
      <c r="B73" s="211" t="s">
        <v>43</v>
      </c>
      <c r="C73" s="211"/>
      <c r="D73" s="211"/>
      <c r="E73" s="211"/>
      <c r="F73" s="211"/>
      <c r="G73" s="211"/>
      <c r="H73" s="51">
        <f>SUM(H72)</f>
        <v>10</v>
      </c>
    </row>
  </sheetData>
  <mergeCells count="31">
    <mergeCell ref="B70:G70"/>
    <mergeCell ref="B71:H71"/>
    <mergeCell ref="B73:G73"/>
    <mergeCell ref="B62:H62"/>
    <mergeCell ref="B64:G64"/>
    <mergeCell ref="B65:H65"/>
    <mergeCell ref="B67:G67"/>
    <mergeCell ref="B68:H68"/>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80"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71">
    <tabColor theme="9" tint="0.59999389629810485"/>
  </sheetPr>
  <dimension ref="A1:K61"/>
  <sheetViews>
    <sheetView view="pageBreakPreview" topLeftCell="A45" zoomScale="140" zoomScaleNormal="100" zoomScaleSheetLayoutView="140" workbookViewId="0">
      <selection activeCell="J17" sqref="J17"/>
    </sheetView>
  </sheetViews>
  <sheetFormatPr defaultRowHeight="13.2" x14ac:dyDescent="0.25"/>
  <cols>
    <col min="1" max="1" width="11.109375" style="70" customWidth="1"/>
    <col min="2" max="2" width="34" style="70" bestFit="1" customWidth="1"/>
    <col min="3" max="3" width="4.5546875" style="70" bestFit="1" customWidth="1"/>
    <col min="4" max="4" width="12.6640625" style="70" bestFit="1" customWidth="1"/>
    <col min="5" max="5" width="7.6640625" style="70" bestFit="1" customWidth="1"/>
    <col min="6" max="7" width="7.109375" style="70" bestFit="1" customWidth="1"/>
    <col min="8" max="8" width="11.33203125" style="70" bestFit="1" customWidth="1"/>
    <col min="257" max="257" width="11.109375" customWidth="1"/>
    <col min="258" max="258" width="34" bestFit="1" customWidth="1"/>
    <col min="259" max="259" width="4.5546875" bestFit="1" customWidth="1"/>
    <col min="260" max="260" width="12.6640625" bestFit="1" customWidth="1"/>
    <col min="261" max="261" width="7.6640625" bestFit="1" customWidth="1"/>
    <col min="262" max="263" width="7.109375" bestFit="1" customWidth="1"/>
    <col min="264" max="264" width="11.33203125" bestFit="1" customWidth="1"/>
    <col min="513" max="513" width="11.109375" customWidth="1"/>
    <col min="514" max="514" width="34" bestFit="1" customWidth="1"/>
    <col min="515" max="515" width="4.5546875" bestFit="1" customWidth="1"/>
    <col min="516" max="516" width="12.6640625" bestFit="1" customWidth="1"/>
    <col min="517" max="517" width="7.6640625" bestFit="1" customWidth="1"/>
    <col min="518" max="519" width="7.109375" bestFit="1" customWidth="1"/>
    <col min="520" max="520" width="11.33203125" bestFit="1" customWidth="1"/>
    <col min="769" max="769" width="11.109375" customWidth="1"/>
    <col min="770" max="770" width="34" bestFit="1" customWidth="1"/>
    <col min="771" max="771" width="4.5546875" bestFit="1" customWidth="1"/>
    <col min="772" max="772" width="12.6640625" bestFit="1" customWidth="1"/>
    <col min="773" max="773" width="7.6640625" bestFit="1" customWidth="1"/>
    <col min="774" max="775" width="7.109375" bestFit="1" customWidth="1"/>
    <col min="776" max="776" width="11.33203125" bestFit="1" customWidth="1"/>
    <col min="1025" max="1025" width="11.109375" customWidth="1"/>
    <col min="1026" max="1026" width="34" bestFit="1" customWidth="1"/>
    <col min="1027" max="1027" width="4.5546875" bestFit="1" customWidth="1"/>
    <col min="1028" max="1028" width="12.6640625" bestFit="1" customWidth="1"/>
    <col min="1029" max="1029" width="7.6640625" bestFit="1" customWidth="1"/>
    <col min="1030" max="1031" width="7.109375" bestFit="1" customWidth="1"/>
    <col min="1032" max="1032" width="11.33203125" bestFit="1" customWidth="1"/>
    <col min="1281" max="1281" width="11.109375" customWidth="1"/>
    <col min="1282" max="1282" width="34" bestFit="1" customWidth="1"/>
    <col min="1283" max="1283" width="4.5546875" bestFit="1" customWidth="1"/>
    <col min="1284" max="1284" width="12.6640625" bestFit="1" customWidth="1"/>
    <col min="1285" max="1285" width="7.6640625" bestFit="1" customWidth="1"/>
    <col min="1286" max="1287" width="7.109375" bestFit="1" customWidth="1"/>
    <col min="1288" max="1288" width="11.33203125" bestFit="1" customWidth="1"/>
    <col min="1537" max="1537" width="11.109375" customWidth="1"/>
    <col min="1538" max="1538" width="34" bestFit="1" customWidth="1"/>
    <col min="1539" max="1539" width="4.5546875" bestFit="1" customWidth="1"/>
    <col min="1540" max="1540" width="12.6640625" bestFit="1" customWidth="1"/>
    <col min="1541" max="1541" width="7.6640625" bestFit="1" customWidth="1"/>
    <col min="1542" max="1543" width="7.109375" bestFit="1" customWidth="1"/>
    <col min="1544" max="1544" width="11.33203125" bestFit="1" customWidth="1"/>
    <col min="1793" max="1793" width="11.109375" customWidth="1"/>
    <col min="1794" max="1794" width="34" bestFit="1" customWidth="1"/>
    <col min="1795" max="1795" width="4.5546875" bestFit="1" customWidth="1"/>
    <col min="1796" max="1796" width="12.6640625" bestFit="1" customWidth="1"/>
    <col min="1797" max="1797" width="7.6640625" bestFit="1" customWidth="1"/>
    <col min="1798" max="1799" width="7.109375" bestFit="1" customWidth="1"/>
    <col min="1800" max="1800" width="11.33203125" bestFit="1" customWidth="1"/>
    <col min="2049" max="2049" width="11.109375" customWidth="1"/>
    <col min="2050" max="2050" width="34" bestFit="1" customWidth="1"/>
    <col min="2051" max="2051" width="4.5546875" bestFit="1" customWidth="1"/>
    <col min="2052" max="2052" width="12.6640625" bestFit="1" customWidth="1"/>
    <col min="2053" max="2053" width="7.6640625" bestFit="1" customWidth="1"/>
    <col min="2054" max="2055" width="7.109375" bestFit="1" customWidth="1"/>
    <col min="2056" max="2056" width="11.33203125" bestFit="1" customWidth="1"/>
    <col min="2305" max="2305" width="11.109375" customWidth="1"/>
    <col min="2306" max="2306" width="34" bestFit="1" customWidth="1"/>
    <col min="2307" max="2307" width="4.5546875" bestFit="1" customWidth="1"/>
    <col min="2308" max="2308" width="12.6640625" bestFit="1" customWidth="1"/>
    <col min="2309" max="2309" width="7.6640625" bestFit="1" customWidth="1"/>
    <col min="2310" max="2311" width="7.109375" bestFit="1" customWidth="1"/>
    <col min="2312" max="2312" width="11.33203125" bestFit="1" customWidth="1"/>
    <col min="2561" max="2561" width="11.109375" customWidth="1"/>
    <col min="2562" max="2562" width="34" bestFit="1" customWidth="1"/>
    <col min="2563" max="2563" width="4.5546875" bestFit="1" customWidth="1"/>
    <col min="2564" max="2564" width="12.6640625" bestFit="1" customWidth="1"/>
    <col min="2565" max="2565" width="7.6640625" bestFit="1" customWidth="1"/>
    <col min="2566" max="2567" width="7.109375" bestFit="1" customWidth="1"/>
    <col min="2568" max="2568" width="11.33203125" bestFit="1" customWidth="1"/>
    <col min="2817" max="2817" width="11.109375" customWidth="1"/>
    <col min="2818" max="2818" width="34" bestFit="1" customWidth="1"/>
    <col min="2819" max="2819" width="4.5546875" bestFit="1" customWidth="1"/>
    <col min="2820" max="2820" width="12.6640625" bestFit="1" customWidth="1"/>
    <col min="2821" max="2821" width="7.6640625" bestFit="1" customWidth="1"/>
    <col min="2822" max="2823" width="7.109375" bestFit="1" customWidth="1"/>
    <col min="2824" max="2824" width="11.33203125" bestFit="1" customWidth="1"/>
    <col min="3073" max="3073" width="11.109375" customWidth="1"/>
    <col min="3074" max="3074" width="34" bestFit="1" customWidth="1"/>
    <col min="3075" max="3075" width="4.5546875" bestFit="1" customWidth="1"/>
    <col min="3076" max="3076" width="12.6640625" bestFit="1" customWidth="1"/>
    <col min="3077" max="3077" width="7.6640625" bestFit="1" customWidth="1"/>
    <col min="3078" max="3079" width="7.109375" bestFit="1" customWidth="1"/>
    <col min="3080" max="3080" width="11.33203125" bestFit="1" customWidth="1"/>
    <col min="3329" max="3329" width="11.109375" customWidth="1"/>
    <col min="3330" max="3330" width="34" bestFit="1" customWidth="1"/>
    <col min="3331" max="3331" width="4.5546875" bestFit="1" customWidth="1"/>
    <col min="3332" max="3332" width="12.6640625" bestFit="1" customWidth="1"/>
    <col min="3333" max="3333" width="7.6640625" bestFit="1" customWidth="1"/>
    <col min="3334" max="3335" width="7.109375" bestFit="1" customWidth="1"/>
    <col min="3336" max="3336" width="11.33203125" bestFit="1" customWidth="1"/>
    <col min="3585" max="3585" width="11.109375" customWidth="1"/>
    <col min="3586" max="3586" width="34" bestFit="1" customWidth="1"/>
    <col min="3587" max="3587" width="4.5546875" bestFit="1" customWidth="1"/>
    <col min="3588" max="3588" width="12.6640625" bestFit="1" customWidth="1"/>
    <col min="3589" max="3589" width="7.6640625" bestFit="1" customWidth="1"/>
    <col min="3590" max="3591" width="7.109375" bestFit="1" customWidth="1"/>
    <col min="3592" max="3592" width="11.33203125" bestFit="1" customWidth="1"/>
    <col min="3841" max="3841" width="11.109375" customWidth="1"/>
    <col min="3842" max="3842" width="34" bestFit="1" customWidth="1"/>
    <col min="3843" max="3843" width="4.5546875" bestFit="1" customWidth="1"/>
    <col min="3844" max="3844" width="12.6640625" bestFit="1" customWidth="1"/>
    <col min="3845" max="3845" width="7.6640625" bestFit="1" customWidth="1"/>
    <col min="3846" max="3847" width="7.109375" bestFit="1" customWidth="1"/>
    <col min="3848" max="3848" width="11.33203125" bestFit="1" customWidth="1"/>
    <col min="4097" max="4097" width="11.109375" customWidth="1"/>
    <col min="4098" max="4098" width="34" bestFit="1" customWidth="1"/>
    <col min="4099" max="4099" width="4.5546875" bestFit="1" customWidth="1"/>
    <col min="4100" max="4100" width="12.6640625" bestFit="1" customWidth="1"/>
    <col min="4101" max="4101" width="7.6640625" bestFit="1" customWidth="1"/>
    <col min="4102" max="4103" width="7.109375" bestFit="1" customWidth="1"/>
    <col min="4104" max="4104" width="11.33203125" bestFit="1" customWidth="1"/>
    <col min="4353" max="4353" width="11.109375" customWidth="1"/>
    <col min="4354" max="4354" width="34" bestFit="1" customWidth="1"/>
    <col min="4355" max="4355" width="4.5546875" bestFit="1" customWidth="1"/>
    <col min="4356" max="4356" width="12.6640625" bestFit="1" customWidth="1"/>
    <col min="4357" max="4357" width="7.6640625" bestFit="1" customWidth="1"/>
    <col min="4358" max="4359" width="7.109375" bestFit="1" customWidth="1"/>
    <col min="4360" max="4360" width="11.33203125" bestFit="1" customWidth="1"/>
    <col min="4609" max="4609" width="11.109375" customWidth="1"/>
    <col min="4610" max="4610" width="34" bestFit="1" customWidth="1"/>
    <col min="4611" max="4611" width="4.5546875" bestFit="1" customWidth="1"/>
    <col min="4612" max="4612" width="12.6640625" bestFit="1" customWidth="1"/>
    <col min="4613" max="4613" width="7.6640625" bestFit="1" customWidth="1"/>
    <col min="4614" max="4615" width="7.109375" bestFit="1" customWidth="1"/>
    <col min="4616" max="4616" width="11.33203125" bestFit="1" customWidth="1"/>
    <col min="4865" max="4865" width="11.109375" customWidth="1"/>
    <col min="4866" max="4866" width="34" bestFit="1" customWidth="1"/>
    <col min="4867" max="4867" width="4.5546875" bestFit="1" customWidth="1"/>
    <col min="4868" max="4868" width="12.6640625" bestFit="1" customWidth="1"/>
    <col min="4869" max="4869" width="7.6640625" bestFit="1" customWidth="1"/>
    <col min="4870" max="4871" width="7.109375" bestFit="1" customWidth="1"/>
    <col min="4872" max="4872" width="11.33203125" bestFit="1" customWidth="1"/>
    <col min="5121" max="5121" width="11.109375" customWidth="1"/>
    <col min="5122" max="5122" width="34" bestFit="1" customWidth="1"/>
    <col min="5123" max="5123" width="4.5546875" bestFit="1" customWidth="1"/>
    <col min="5124" max="5124" width="12.6640625" bestFit="1" customWidth="1"/>
    <col min="5125" max="5125" width="7.6640625" bestFit="1" customWidth="1"/>
    <col min="5126" max="5127" width="7.109375" bestFit="1" customWidth="1"/>
    <col min="5128" max="5128" width="11.33203125" bestFit="1" customWidth="1"/>
    <col min="5377" max="5377" width="11.109375" customWidth="1"/>
    <col min="5378" max="5378" width="34" bestFit="1" customWidth="1"/>
    <col min="5379" max="5379" width="4.5546875" bestFit="1" customWidth="1"/>
    <col min="5380" max="5380" width="12.6640625" bestFit="1" customWidth="1"/>
    <col min="5381" max="5381" width="7.6640625" bestFit="1" customWidth="1"/>
    <col min="5382" max="5383" width="7.109375" bestFit="1" customWidth="1"/>
    <col min="5384" max="5384" width="11.33203125" bestFit="1" customWidth="1"/>
    <col min="5633" max="5633" width="11.109375" customWidth="1"/>
    <col min="5634" max="5634" width="34" bestFit="1" customWidth="1"/>
    <col min="5635" max="5635" width="4.5546875" bestFit="1" customWidth="1"/>
    <col min="5636" max="5636" width="12.6640625" bestFit="1" customWidth="1"/>
    <col min="5637" max="5637" width="7.6640625" bestFit="1" customWidth="1"/>
    <col min="5638" max="5639" width="7.109375" bestFit="1" customWidth="1"/>
    <col min="5640" max="5640" width="11.33203125" bestFit="1" customWidth="1"/>
    <col min="5889" max="5889" width="11.109375" customWidth="1"/>
    <col min="5890" max="5890" width="34" bestFit="1" customWidth="1"/>
    <col min="5891" max="5891" width="4.5546875" bestFit="1" customWidth="1"/>
    <col min="5892" max="5892" width="12.6640625" bestFit="1" customWidth="1"/>
    <col min="5893" max="5893" width="7.6640625" bestFit="1" customWidth="1"/>
    <col min="5894" max="5895" width="7.109375" bestFit="1" customWidth="1"/>
    <col min="5896" max="5896" width="11.33203125" bestFit="1" customWidth="1"/>
    <col min="6145" max="6145" width="11.109375" customWidth="1"/>
    <col min="6146" max="6146" width="34" bestFit="1" customWidth="1"/>
    <col min="6147" max="6147" width="4.5546875" bestFit="1" customWidth="1"/>
    <col min="6148" max="6148" width="12.6640625" bestFit="1" customWidth="1"/>
    <col min="6149" max="6149" width="7.6640625" bestFit="1" customWidth="1"/>
    <col min="6150" max="6151" width="7.109375" bestFit="1" customWidth="1"/>
    <col min="6152" max="6152" width="11.33203125" bestFit="1" customWidth="1"/>
    <col min="6401" max="6401" width="11.109375" customWidth="1"/>
    <col min="6402" max="6402" width="34" bestFit="1" customWidth="1"/>
    <col min="6403" max="6403" width="4.5546875" bestFit="1" customWidth="1"/>
    <col min="6404" max="6404" width="12.6640625" bestFit="1" customWidth="1"/>
    <col min="6405" max="6405" width="7.6640625" bestFit="1" customWidth="1"/>
    <col min="6406" max="6407" width="7.109375" bestFit="1" customWidth="1"/>
    <col min="6408" max="6408" width="11.33203125" bestFit="1" customWidth="1"/>
    <col min="6657" max="6657" width="11.109375" customWidth="1"/>
    <col min="6658" max="6658" width="34" bestFit="1" customWidth="1"/>
    <col min="6659" max="6659" width="4.5546875" bestFit="1" customWidth="1"/>
    <col min="6660" max="6660" width="12.6640625" bestFit="1" customWidth="1"/>
    <col min="6661" max="6661" width="7.6640625" bestFit="1" customWidth="1"/>
    <col min="6662" max="6663" width="7.109375" bestFit="1" customWidth="1"/>
    <col min="6664" max="6664" width="11.33203125" bestFit="1" customWidth="1"/>
    <col min="6913" max="6913" width="11.109375" customWidth="1"/>
    <col min="6914" max="6914" width="34" bestFit="1" customWidth="1"/>
    <col min="6915" max="6915" width="4.5546875" bestFit="1" customWidth="1"/>
    <col min="6916" max="6916" width="12.6640625" bestFit="1" customWidth="1"/>
    <col min="6917" max="6917" width="7.6640625" bestFit="1" customWidth="1"/>
    <col min="6918" max="6919" width="7.109375" bestFit="1" customWidth="1"/>
    <col min="6920" max="6920" width="11.33203125" bestFit="1" customWidth="1"/>
    <col min="7169" max="7169" width="11.109375" customWidth="1"/>
    <col min="7170" max="7170" width="34" bestFit="1" customWidth="1"/>
    <col min="7171" max="7171" width="4.5546875" bestFit="1" customWidth="1"/>
    <col min="7172" max="7172" width="12.6640625" bestFit="1" customWidth="1"/>
    <col min="7173" max="7173" width="7.6640625" bestFit="1" customWidth="1"/>
    <col min="7174" max="7175" width="7.109375" bestFit="1" customWidth="1"/>
    <col min="7176" max="7176" width="11.33203125" bestFit="1" customWidth="1"/>
    <col min="7425" max="7425" width="11.109375" customWidth="1"/>
    <col min="7426" max="7426" width="34" bestFit="1" customWidth="1"/>
    <col min="7427" max="7427" width="4.5546875" bestFit="1" customWidth="1"/>
    <col min="7428" max="7428" width="12.6640625" bestFit="1" customWidth="1"/>
    <col min="7429" max="7429" width="7.6640625" bestFit="1" customWidth="1"/>
    <col min="7430" max="7431" width="7.109375" bestFit="1" customWidth="1"/>
    <col min="7432" max="7432" width="11.33203125" bestFit="1" customWidth="1"/>
    <col min="7681" max="7681" width="11.109375" customWidth="1"/>
    <col min="7682" max="7682" width="34" bestFit="1" customWidth="1"/>
    <col min="7683" max="7683" width="4.5546875" bestFit="1" customWidth="1"/>
    <col min="7684" max="7684" width="12.6640625" bestFit="1" customWidth="1"/>
    <col min="7685" max="7685" width="7.6640625" bestFit="1" customWidth="1"/>
    <col min="7686" max="7687" width="7.109375" bestFit="1" customWidth="1"/>
    <col min="7688" max="7688" width="11.33203125" bestFit="1" customWidth="1"/>
    <col min="7937" max="7937" width="11.109375" customWidth="1"/>
    <col min="7938" max="7938" width="34" bestFit="1" customWidth="1"/>
    <col min="7939" max="7939" width="4.5546875" bestFit="1" customWidth="1"/>
    <col min="7940" max="7940" width="12.6640625" bestFit="1" customWidth="1"/>
    <col min="7941" max="7941" width="7.6640625" bestFit="1" customWidth="1"/>
    <col min="7942" max="7943" width="7.109375" bestFit="1" customWidth="1"/>
    <col min="7944" max="7944" width="11.33203125" bestFit="1" customWidth="1"/>
    <col min="8193" max="8193" width="11.109375" customWidth="1"/>
    <col min="8194" max="8194" width="34" bestFit="1" customWidth="1"/>
    <col min="8195" max="8195" width="4.5546875" bestFit="1" customWidth="1"/>
    <col min="8196" max="8196" width="12.6640625" bestFit="1" customWidth="1"/>
    <col min="8197" max="8197" width="7.6640625" bestFit="1" customWidth="1"/>
    <col min="8198" max="8199" width="7.109375" bestFit="1" customWidth="1"/>
    <col min="8200" max="8200" width="11.33203125" bestFit="1" customWidth="1"/>
    <col min="8449" max="8449" width="11.109375" customWidth="1"/>
    <col min="8450" max="8450" width="34" bestFit="1" customWidth="1"/>
    <col min="8451" max="8451" width="4.5546875" bestFit="1" customWidth="1"/>
    <col min="8452" max="8452" width="12.6640625" bestFit="1" customWidth="1"/>
    <col min="8453" max="8453" width="7.6640625" bestFit="1" customWidth="1"/>
    <col min="8454" max="8455" width="7.109375" bestFit="1" customWidth="1"/>
    <col min="8456" max="8456" width="11.33203125" bestFit="1" customWidth="1"/>
    <col min="8705" max="8705" width="11.109375" customWidth="1"/>
    <col min="8706" max="8706" width="34" bestFit="1" customWidth="1"/>
    <col min="8707" max="8707" width="4.5546875" bestFit="1" customWidth="1"/>
    <col min="8708" max="8708" width="12.6640625" bestFit="1" customWidth="1"/>
    <col min="8709" max="8709" width="7.6640625" bestFit="1" customWidth="1"/>
    <col min="8710" max="8711" width="7.109375" bestFit="1" customWidth="1"/>
    <col min="8712" max="8712" width="11.33203125" bestFit="1" customWidth="1"/>
    <col min="8961" max="8961" width="11.109375" customWidth="1"/>
    <col min="8962" max="8962" width="34" bestFit="1" customWidth="1"/>
    <col min="8963" max="8963" width="4.5546875" bestFit="1" customWidth="1"/>
    <col min="8964" max="8964" width="12.6640625" bestFit="1" customWidth="1"/>
    <col min="8965" max="8965" width="7.6640625" bestFit="1" customWidth="1"/>
    <col min="8966" max="8967" width="7.109375" bestFit="1" customWidth="1"/>
    <col min="8968" max="8968" width="11.33203125" bestFit="1" customWidth="1"/>
    <col min="9217" max="9217" width="11.109375" customWidth="1"/>
    <col min="9218" max="9218" width="34" bestFit="1" customWidth="1"/>
    <col min="9219" max="9219" width="4.5546875" bestFit="1" customWidth="1"/>
    <col min="9220" max="9220" width="12.6640625" bestFit="1" customWidth="1"/>
    <col min="9221" max="9221" width="7.6640625" bestFit="1" customWidth="1"/>
    <col min="9222" max="9223" width="7.109375" bestFit="1" customWidth="1"/>
    <col min="9224" max="9224" width="11.33203125" bestFit="1" customWidth="1"/>
    <col min="9473" max="9473" width="11.109375" customWidth="1"/>
    <col min="9474" max="9474" width="34" bestFit="1" customWidth="1"/>
    <col min="9475" max="9475" width="4.5546875" bestFit="1" customWidth="1"/>
    <col min="9476" max="9476" width="12.6640625" bestFit="1" customWidth="1"/>
    <col min="9477" max="9477" width="7.6640625" bestFit="1" customWidth="1"/>
    <col min="9478" max="9479" width="7.109375" bestFit="1" customWidth="1"/>
    <col min="9480" max="9480" width="11.33203125" bestFit="1" customWidth="1"/>
    <col min="9729" max="9729" width="11.109375" customWidth="1"/>
    <col min="9730" max="9730" width="34" bestFit="1" customWidth="1"/>
    <col min="9731" max="9731" width="4.5546875" bestFit="1" customWidth="1"/>
    <col min="9732" max="9732" width="12.6640625" bestFit="1" customWidth="1"/>
    <col min="9733" max="9733" width="7.6640625" bestFit="1" customWidth="1"/>
    <col min="9734" max="9735" width="7.109375" bestFit="1" customWidth="1"/>
    <col min="9736" max="9736" width="11.33203125" bestFit="1" customWidth="1"/>
    <col min="9985" max="9985" width="11.109375" customWidth="1"/>
    <col min="9986" max="9986" width="34" bestFit="1" customWidth="1"/>
    <col min="9987" max="9987" width="4.5546875" bestFit="1" customWidth="1"/>
    <col min="9988" max="9988" width="12.6640625" bestFit="1" customWidth="1"/>
    <col min="9989" max="9989" width="7.6640625" bestFit="1" customWidth="1"/>
    <col min="9990" max="9991" width="7.109375" bestFit="1" customWidth="1"/>
    <col min="9992" max="9992" width="11.33203125" bestFit="1" customWidth="1"/>
    <col min="10241" max="10241" width="11.109375" customWidth="1"/>
    <col min="10242" max="10242" width="34" bestFit="1" customWidth="1"/>
    <col min="10243" max="10243" width="4.5546875" bestFit="1" customWidth="1"/>
    <col min="10244" max="10244" width="12.6640625" bestFit="1" customWidth="1"/>
    <col min="10245" max="10245" width="7.6640625" bestFit="1" customWidth="1"/>
    <col min="10246" max="10247" width="7.109375" bestFit="1" customWidth="1"/>
    <col min="10248" max="10248" width="11.33203125" bestFit="1" customWidth="1"/>
    <col min="10497" max="10497" width="11.109375" customWidth="1"/>
    <col min="10498" max="10498" width="34" bestFit="1" customWidth="1"/>
    <col min="10499" max="10499" width="4.5546875" bestFit="1" customWidth="1"/>
    <col min="10500" max="10500" width="12.6640625" bestFit="1" customWidth="1"/>
    <col min="10501" max="10501" width="7.6640625" bestFit="1" customWidth="1"/>
    <col min="10502" max="10503" width="7.109375" bestFit="1" customWidth="1"/>
    <col min="10504" max="10504" width="11.33203125" bestFit="1" customWidth="1"/>
    <col min="10753" max="10753" width="11.109375" customWidth="1"/>
    <col min="10754" max="10754" width="34" bestFit="1" customWidth="1"/>
    <col min="10755" max="10755" width="4.5546875" bestFit="1" customWidth="1"/>
    <col min="10756" max="10756" width="12.6640625" bestFit="1" customWidth="1"/>
    <col min="10757" max="10757" width="7.6640625" bestFit="1" customWidth="1"/>
    <col min="10758" max="10759" width="7.109375" bestFit="1" customWidth="1"/>
    <col min="10760" max="10760" width="11.33203125" bestFit="1" customWidth="1"/>
    <col min="11009" max="11009" width="11.109375" customWidth="1"/>
    <col min="11010" max="11010" width="34" bestFit="1" customWidth="1"/>
    <col min="11011" max="11011" width="4.5546875" bestFit="1" customWidth="1"/>
    <col min="11012" max="11012" width="12.6640625" bestFit="1" customWidth="1"/>
    <col min="11013" max="11013" width="7.6640625" bestFit="1" customWidth="1"/>
    <col min="11014" max="11015" width="7.109375" bestFit="1" customWidth="1"/>
    <col min="11016" max="11016" width="11.33203125" bestFit="1" customWidth="1"/>
    <col min="11265" max="11265" width="11.109375" customWidth="1"/>
    <col min="11266" max="11266" width="34" bestFit="1" customWidth="1"/>
    <col min="11267" max="11267" width="4.5546875" bestFit="1" customWidth="1"/>
    <col min="11268" max="11268" width="12.6640625" bestFit="1" customWidth="1"/>
    <col min="11269" max="11269" width="7.6640625" bestFit="1" customWidth="1"/>
    <col min="11270" max="11271" width="7.109375" bestFit="1" customWidth="1"/>
    <col min="11272" max="11272" width="11.33203125" bestFit="1" customWidth="1"/>
    <col min="11521" max="11521" width="11.109375" customWidth="1"/>
    <col min="11522" max="11522" width="34" bestFit="1" customWidth="1"/>
    <col min="11523" max="11523" width="4.5546875" bestFit="1" customWidth="1"/>
    <col min="11524" max="11524" width="12.6640625" bestFit="1" customWidth="1"/>
    <col min="11525" max="11525" width="7.6640625" bestFit="1" customWidth="1"/>
    <col min="11526" max="11527" width="7.109375" bestFit="1" customWidth="1"/>
    <col min="11528" max="11528" width="11.33203125" bestFit="1" customWidth="1"/>
    <col min="11777" max="11777" width="11.109375" customWidth="1"/>
    <col min="11778" max="11778" width="34" bestFit="1" customWidth="1"/>
    <col min="11779" max="11779" width="4.5546875" bestFit="1" customWidth="1"/>
    <col min="11780" max="11780" width="12.6640625" bestFit="1" customWidth="1"/>
    <col min="11781" max="11781" width="7.6640625" bestFit="1" customWidth="1"/>
    <col min="11782" max="11783" width="7.109375" bestFit="1" customWidth="1"/>
    <col min="11784" max="11784" width="11.33203125" bestFit="1" customWidth="1"/>
    <col min="12033" max="12033" width="11.109375" customWidth="1"/>
    <col min="12034" max="12034" width="34" bestFit="1" customWidth="1"/>
    <col min="12035" max="12035" width="4.5546875" bestFit="1" customWidth="1"/>
    <col min="12036" max="12036" width="12.6640625" bestFit="1" customWidth="1"/>
    <col min="12037" max="12037" width="7.6640625" bestFit="1" customWidth="1"/>
    <col min="12038" max="12039" width="7.109375" bestFit="1" customWidth="1"/>
    <col min="12040" max="12040" width="11.33203125" bestFit="1" customWidth="1"/>
    <col min="12289" max="12289" width="11.109375" customWidth="1"/>
    <col min="12290" max="12290" width="34" bestFit="1" customWidth="1"/>
    <col min="12291" max="12291" width="4.5546875" bestFit="1" customWidth="1"/>
    <col min="12292" max="12292" width="12.6640625" bestFit="1" customWidth="1"/>
    <col min="12293" max="12293" width="7.6640625" bestFit="1" customWidth="1"/>
    <col min="12294" max="12295" width="7.109375" bestFit="1" customWidth="1"/>
    <col min="12296" max="12296" width="11.33203125" bestFit="1" customWidth="1"/>
    <col min="12545" max="12545" width="11.109375" customWidth="1"/>
    <col min="12546" max="12546" width="34" bestFit="1" customWidth="1"/>
    <col min="12547" max="12547" width="4.5546875" bestFit="1" customWidth="1"/>
    <col min="12548" max="12548" width="12.6640625" bestFit="1" customWidth="1"/>
    <col min="12549" max="12549" width="7.6640625" bestFit="1" customWidth="1"/>
    <col min="12550" max="12551" width="7.109375" bestFit="1" customWidth="1"/>
    <col min="12552" max="12552" width="11.33203125" bestFit="1" customWidth="1"/>
    <col min="12801" max="12801" width="11.109375" customWidth="1"/>
    <col min="12802" max="12802" width="34" bestFit="1" customWidth="1"/>
    <col min="12803" max="12803" width="4.5546875" bestFit="1" customWidth="1"/>
    <col min="12804" max="12804" width="12.6640625" bestFit="1" customWidth="1"/>
    <col min="12805" max="12805" width="7.6640625" bestFit="1" customWidth="1"/>
    <col min="12806" max="12807" width="7.109375" bestFit="1" customWidth="1"/>
    <col min="12808" max="12808" width="11.33203125" bestFit="1" customWidth="1"/>
    <col min="13057" max="13057" width="11.109375" customWidth="1"/>
    <col min="13058" max="13058" width="34" bestFit="1" customWidth="1"/>
    <col min="13059" max="13059" width="4.5546875" bestFit="1" customWidth="1"/>
    <col min="13060" max="13060" width="12.6640625" bestFit="1" customWidth="1"/>
    <col min="13061" max="13061" width="7.6640625" bestFit="1" customWidth="1"/>
    <col min="13062" max="13063" width="7.109375" bestFit="1" customWidth="1"/>
    <col min="13064" max="13064" width="11.33203125" bestFit="1" customWidth="1"/>
    <col min="13313" max="13313" width="11.109375" customWidth="1"/>
    <col min="13314" max="13314" width="34" bestFit="1" customWidth="1"/>
    <col min="13315" max="13315" width="4.5546875" bestFit="1" customWidth="1"/>
    <col min="13316" max="13316" width="12.6640625" bestFit="1" customWidth="1"/>
    <col min="13317" max="13317" width="7.6640625" bestFit="1" customWidth="1"/>
    <col min="13318" max="13319" width="7.109375" bestFit="1" customWidth="1"/>
    <col min="13320" max="13320" width="11.33203125" bestFit="1" customWidth="1"/>
    <col min="13569" max="13569" width="11.109375" customWidth="1"/>
    <col min="13570" max="13570" width="34" bestFit="1" customWidth="1"/>
    <col min="13571" max="13571" width="4.5546875" bestFit="1" customWidth="1"/>
    <col min="13572" max="13572" width="12.6640625" bestFit="1" customWidth="1"/>
    <col min="13573" max="13573" width="7.6640625" bestFit="1" customWidth="1"/>
    <col min="13574" max="13575" width="7.109375" bestFit="1" customWidth="1"/>
    <col min="13576" max="13576" width="11.33203125" bestFit="1" customWidth="1"/>
    <col min="13825" max="13825" width="11.109375" customWidth="1"/>
    <col min="13826" max="13826" width="34" bestFit="1" customWidth="1"/>
    <col min="13827" max="13827" width="4.5546875" bestFit="1" customWidth="1"/>
    <col min="13828" max="13828" width="12.6640625" bestFit="1" customWidth="1"/>
    <col min="13829" max="13829" width="7.6640625" bestFit="1" customWidth="1"/>
    <col min="13830" max="13831" width="7.109375" bestFit="1" customWidth="1"/>
    <col min="13832" max="13832" width="11.33203125" bestFit="1" customWidth="1"/>
    <col min="14081" max="14081" width="11.109375" customWidth="1"/>
    <col min="14082" max="14082" width="34" bestFit="1" customWidth="1"/>
    <col min="14083" max="14083" width="4.5546875" bestFit="1" customWidth="1"/>
    <col min="14084" max="14084" width="12.6640625" bestFit="1" customWidth="1"/>
    <col min="14085" max="14085" width="7.6640625" bestFit="1" customWidth="1"/>
    <col min="14086" max="14087" width="7.109375" bestFit="1" customWidth="1"/>
    <col min="14088" max="14088" width="11.33203125" bestFit="1" customWidth="1"/>
    <col min="14337" max="14337" width="11.109375" customWidth="1"/>
    <col min="14338" max="14338" width="34" bestFit="1" customWidth="1"/>
    <col min="14339" max="14339" width="4.5546875" bestFit="1" customWidth="1"/>
    <col min="14340" max="14340" width="12.6640625" bestFit="1" customWidth="1"/>
    <col min="14341" max="14341" width="7.6640625" bestFit="1" customWidth="1"/>
    <col min="14342" max="14343" width="7.109375" bestFit="1" customWidth="1"/>
    <col min="14344" max="14344" width="11.33203125" bestFit="1" customWidth="1"/>
    <col min="14593" max="14593" width="11.109375" customWidth="1"/>
    <col min="14594" max="14594" width="34" bestFit="1" customWidth="1"/>
    <col min="14595" max="14595" width="4.5546875" bestFit="1" customWidth="1"/>
    <col min="14596" max="14596" width="12.6640625" bestFit="1" customWidth="1"/>
    <col min="14597" max="14597" width="7.6640625" bestFit="1" customWidth="1"/>
    <col min="14598" max="14599" width="7.109375" bestFit="1" customWidth="1"/>
    <col min="14600" max="14600" width="11.33203125" bestFit="1" customWidth="1"/>
    <col min="14849" max="14849" width="11.109375" customWidth="1"/>
    <col min="14850" max="14850" width="34" bestFit="1" customWidth="1"/>
    <col min="14851" max="14851" width="4.5546875" bestFit="1" customWidth="1"/>
    <col min="14852" max="14852" width="12.6640625" bestFit="1" customWidth="1"/>
    <col min="14853" max="14853" width="7.6640625" bestFit="1" customWidth="1"/>
    <col min="14854" max="14855" width="7.109375" bestFit="1" customWidth="1"/>
    <col min="14856" max="14856" width="11.33203125" bestFit="1" customWidth="1"/>
    <col min="15105" max="15105" width="11.109375" customWidth="1"/>
    <col min="15106" max="15106" width="34" bestFit="1" customWidth="1"/>
    <col min="15107" max="15107" width="4.5546875" bestFit="1" customWidth="1"/>
    <col min="15108" max="15108" width="12.6640625" bestFit="1" customWidth="1"/>
    <col min="15109" max="15109" width="7.6640625" bestFit="1" customWidth="1"/>
    <col min="15110" max="15111" width="7.109375" bestFit="1" customWidth="1"/>
    <col min="15112" max="15112" width="11.33203125" bestFit="1" customWidth="1"/>
    <col min="15361" max="15361" width="11.109375" customWidth="1"/>
    <col min="15362" max="15362" width="34" bestFit="1" customWidth="1"/>
    <col min="15363" max="15363" width="4.5546875" bestFit="1" customWidth="1"/>
    <col min="15364" max="15364" width="12.6640625" bestFit="1" customWidth="1"/>
    <col min="15365" max="15365" width="7.6640625" bestFit="1" customWidth="1"/>
    <col min="15366" max="15367" width="7.109375" bestFit="1" customWidth="1"/>
    <col min="15368" max="15368" width="11.33203125" bestFit="1" customWidth="1"/>
    <col min="15617" max="15617" width="11.109375" customWidth="1"/>
    <col min="15618" max="15618" width="34" bestFit="1" customWidth="1"/>
    <col min="15619" max="15619" width="4.5546875" bestFit="1" customWidth="1"/>
    <col min="15620" max="15620" width="12.6640625" bestFit="1" customWidth="1"/>
    <col min="15621" max="15621" width="7.6640625" bestFit="1" customWidth="1"/>
    <col min="15622" max="15623" width="7.109375" bestFit="1" customWidth="1"/>
    <col min="15624" max="15624" width="11.33203125" bestFit="1" customWidth="1"/>
    <col min="15873" max="15873" width="11.109375" customWidth="1"/>
    <col min="15874" max="15874" width="34" bestFit="1" customWidth="1"/>
    <col min="15875" max="15875" width="4.5546875" bestFit="1" customWidth="1"/>
    <col min="15876" max="15876" width="12.6640625" bestFit="1" customWidth="1"/>
    <col min="15877" max="15877" width="7.6640625" bestFit="1" customWidth="1"/>
    <col min="15878" max="15879" width="7.109375" bestFit="1" customWidth="1"/>
    <col min="15880" max="15880" width="11.33203125" bestFit="1" customWidth="1"/>
    <col min="16129" max="16129" width="11.109375" customWidth="1"/>
    <col min="16130" max="16130" width="34" bestFit="1" customWidth="1"/>
    <col min="16131" max="16131" width="4.5546875" bestFit="1" customWidth="1"/>
    <col min="16132" max="16132" width="12.6640625" bestFit="1" customWidth="1"/>
    <col min="16133" max="16133" width="7.6640625" bestFit="1" customWidth="1"/>
    <col min="16134" max="16135" width="7.109375" bestFit="1" customWidth="1"/>
    <col min="16136" max="16136" width="11.33203125" bestFit="1" customWidth="1"/>
  </cols>
  <sheetData>
    <row r="1" spans="1:9" x14ac:dyDescent="0.25">
      <c r="A1" s="212" t="str">
        <f>'25 BOQ Dedahara'!A1:H1</f>
        <v>EFAP-KPID- CW-14: Repair and Rehabilitation of and Flood Protection Structures, Swat. Swat Irrigation Division-I</v>
      </c>
      <c r="B1" s="212"/>
      <c r="C1" s="212"/>
      <c r="D1" s="212"/>
      <c r="E1" s="212"/>
      <c r="F1" s="212"/>
      <c r="G1" s="212"/>
      <c r="H1" s="212"/>
    </row>
    <row r="2" spans="1:9" ht="23.25" customHeight="1" x14ac:dyDescent="0.25">
      <c r="A2" s="213" t="str">
        <f>'25 BOQ Dedahara'!A2:H2</f>
        <v>1. Rehabilitation  of flood protection works along  right bank of Swat river at  villages Dedahara including Dedahara Park and adjoining area District Swat.</v>
      </c>
      <c r="B2" s="213"/>
      <c r="C2" s="213"/>
      <c r="D2" s="213"/>
      <c r="E2" s="213"/>
      <c r="F2" s="213"/>
      <c r="G2" s="213"/>
      <c r="H2" s="213"/>
    </row>
    <row r="3" spans="1:9" ht="17.25" customHeight="1" x14ac:dyDescent="0.25">
      <c r="A3" s="214" t="str">
        <f>'25 BOQ Dedahara'!A3:H3</f>
        <v>Bill No. 25 : Rehabilitation of Flood Protection Structure at  Dedahara District Swat.</v>
      </c>
      <c r="B3" s="214"/>
      <c r="C3" s="214"/>
      <c r="D3" s="214"/>
      <c r="E3" s="214"/>
      <c r="F3" s="214"/>
      <c r="G3" s="214"/>
      <c r="H3" s="214"/>
    </row>
    <row r="4" spans="1:9" x14ac:dyDescent="0.25">
      <c r="A4" s="215" t="s">
        <v>34</v>
      </c>
      <c r="B4" s="216" t="s">
        <v>0</v>
      </c>
      <c r="C4" s="216" t="s">
        <v>7</v>
      </c>
      <c r="D4" s="216" t="s">
        <v>35</v>
      </c>
      <c r="E4" s="216" t="s">
        <v>36</v>
      </c>
      <c r="F4" s="216"/>
      <c r="G4" s="216"/>
      <c r="H4" s="216" t="s">
        <v>9</v>
      </c>
    </row>
    <row r="5" spans="1:9" ht="15" customHeight="1" x14ac:dyDescent="0.25">
      <c r="A5" s="215"/>
      <c r="B5" s="216"/>
      <c r="C5" s="216"/>
      <c r="D5" s="216"/>
      <c r="E5" s="42" t="s">
        <v>37</v>
      </c>
      <c r="F5" s="42" t="s">
        <v>38</v>
      </c>
      <c r="G5" s="42" t="s">
        <v>39</v>
      </c>
      <c r="H5" s="216"/>
    </row>
    <row r="6" spans="1:9" ht="27.6" customHeight="1" x14ac:dyDescent="0.25">
      <c r="A6" s="42" t="s">
        <v>12</v>
      </c>
      <c r="B6" s="217" t="s">
        <v>13</v>
      </c>
      <c r="C6" s="217"/>
      <c r="D6" s="217"/>
      <c r="E6" s="217"/>
      <c r="F6" s="217"/>
      <c r="G6" s="217"/>
      <c r="H6" s="217"/>
    </row>
    <row r="7" spans="1:9" x14ac:dyDescent="0.25">
      <c r="A7" s="43"/>
      <c r="B7" s="43" t="s">
        <v>40</v>
      </c>
      <c r="C7" s="44" t="s">
        <v>14</v>
      </c>
      <c r="D7" s="44">
        <v>1</v>
      </c>
      <c r="E7" s="45">
        <f>'[17]Table Swat-I'!$J$40</f>
        <v>208.91</v>
      </c>
      <c r="F7" s="46">
        <f>'[17]Table Swat-I'!$E$79</f>
        <v>4</v>
      </c>
      <c r="G7" s="46">
        <f>'[17]Table Swat-I'!$G$79</f>
        <v>1.5</v>
      </c>
      <c r="H7" s="47">
        <f>G7*F7*E7*D7</f>
        <v>1253.46</v>
      </c>
    </row>
    <row r="8" spans="1:9" x14ac:dyDescent="0.25">
      <c r="A8" s="43"/>
      <c r="B8" s="43" t="s">
        <v>41</v>
      </c>
      <c r="C8" s="44" t="s">
        <v>14</v>
      </c>
      <c r="D8" s="44">
        <v>1</v>
      </c>
      <c r="E8" s="48">
        <f>E7</f>
        <v>208.91</v>
      </c>
      <c r="F8" s="46">
        <f>'[17]Table Swat-I'!$F$79</f>
        <v>11</v>
      </c>
      <c r="G8" s="49">
        <f>G7</f>
        <v>1.5</v>
      </c>
      <c r="H8" s="47">
        <f>G8*F8*E8*D8</f>
        <v>3447.02</v>
      </c>
    </row>
    <row r="9" spans="1:9" x14ac:dyDescent="0.25">
      <c r="A9" s="43"/>
      <c r="B9" s="43" t="s">
        <v>55</v>
      </c>
      <c r="C9" s="44" t="s">
        <v>14</v>
      </c>
      <c r="D9" s="44">
        <v>2</v>
      </c>
      <c r="E9" s="50">
        <v>150</v>
      </c>
      <c r="F9" s="50">
        <v>16</v>
      </c>
      <c r="G9" s="50">
        <v>2</v>
      </c>
      <c r="H9" s="47">
        <f>G9*F9*E9*D9</f>
        <v>9600</v>
      </c>
    </row>
    <row r="10" spans="1:9" x14ac:dyDescent="0.25">
      <c r="A10" s="43"/>
      <c r="B10" s="211" t="s">
        <v>43</v>
      </c>
      <c r="C10" s="211"/>
      <c r="D10" s="211"/>
      <c r="E10" s="211"/>
      <c r="F10" s="211"/>
      <c r="G10" s="211"/>
      <c r="H10" s="51">
        <f>SUM(H7:H9)</f>
        <v>14300.48</v>
      </c>
    </row>
    <row r="11" spans="1:9" ht="24.6" customHeight="1" x14ac:dyDescent="0.25">
      <c r="A11" s="12" t="s">
        <v>16</v>
      </c>
      <c r="B11" s="218" t="s">
        <v>17</v>
      </c>
      <c r="C11" s="218"/>
      <c r="D11" s="218"/>
      <c r="E11" s="218"/>
      <c r="F11" s="218"/>
      <c r="G11" s="218"/>
      <c r="H11" s="218"/>
    </row>
    <row r="12" spans="1:9" x14ac:dyDescent="0.25">
      <c r="A12" s="43"/>
      <c r="B12" s="43" t="s">
        <v>41</v>
      </c>
      <c r="C12" s="44" t="s">
        <v>14</v>
      </c>
      <c r="D12" s="44">
        <v>1</v>
      </c>
      <c r="E12" s="48">
        <f>E7</f>
        <v>208.91</v>
      </c>
      <c r="F12" s="49">
        <f>F8</f>
        <v>11</v>
      </c>
      <c r="G12" s="49">
        <f>G8</f>
        <v>1.5</v>
      </c>
      <c r="H12" s="47">
        <f>G12*F12*E12*D12</f>
        <v>3447.02</v>
      </c>
    </row>
    <row r="13" spans="1:9" x14ac:dyDescent="0.25">
      <c r="A13" s="43"/>
      <c r="B13" s="211" t="s">
        <v>43</v>
      </c>
      <c r="C13" s="211"/>
      <c r="D13" s="211"/>
      <c r="E13" s="211"/>
      <c r="F13" s="211"/>
      <c r="G13" s="211"/>
      <c r="H13" s="51">
        <f>SUM(H12)</f>
        <v>3447.02</v>
      </c>
    </row>
    <row r="14" spans="1:9" ht="29.4" customHeight="1" x14ac:dyDescent="0.25">
      <c r="A14" s="42" t="s">
        <v>16</v>
      </c>
      <c r="B14" s="217" t="s">
        <v>17</v>
      </c>
      <c r="C14" s="217"/>
      <c r="D14" s="217"/>
      <c r="E14" s="217"/>
      <c r="F14" s="217"/>
      <c r="G14" s="217"/>
      <c r="H14" s="217"/>
    </row>
    <row r="15" spans="1:9" x14ac:dyDescent="0.25">
      <c r="A15" s="43"/>
      <c r="B15" s="43" t="s">
        <v>56</v>
      </c>
      <c r="C15" s="44" t="s">
        <v>14</v>
      </c>
      <c r="D15" s="44">
        <v>1</v>
      </c>
      <c r="E15" s="48">
        <f>$E$7</f>
        <v>208.91</v>
      </c>
      <c r="F15" s="52">
        <f>F7</f>
        <v>4</v>
      </c>
      <c r="G15" s="49">
        <f>G7</f>
        <v>1.5</v>
      </c>
      <c r="H15" s="47">
        <f t="shared" ref="H15:H22" si="0">G15*F15*E15*D15</f>
        <v>1253.46</v>
      </c>
      <c r="I15" s="53"/>
    </row>
    <row r="16" spans="1:9" x14ac:dyDescent="0.25">
      <c r="A16" s="43"/>
      <c r="B16" s="43" t="s">
        <v>57</v>
      </c>
      <c r="C16" s="44" t="s">
        <v>14</v>
      </c>
      <c r="D16" s="44">
        <v>1</v>
      </c>
      <c r="E16" s="48">
        <f t="shared" ref="E16:E22" si="1">$E$7</f>
        <v>208.91</v>
      </c>
      <c r="F16" s="52">
        <f t="shared" ref="F16:F22" si="2">F15-0.5</f>
        <v>3.5</v>
      </c>
      <c r="G16" s="54">
        <v>1</v>
      </c>
      <c r="H16" s="47">
        <f t="shared" si="0"/>
        <v>731.19</v>
      </c>
    </row>
    <row r="17" spans="1:11" x14ac:dyDescent="0.25">
      <c r="A17" s="43"/>
      <c r="B17" s="43" t="s">
        <v>58</v>
      </c>
      <c r="C17" s="44" t="s">
        <v>14</v>
      </c>
      <c r="D17" s="44">
        <v>1</v>
      </c>
      <c r="E17" s="48">
        <f t="shared" si="1"/>
        <v>208.91</v>
      </c>
      <c r="F17" s="52">
        <f t="shared" si="2"/>
        <v>3</v>
      </c>
      <c r="G17" s="54">
        <v>1</v>
      </c>
      <c r="H17" s="47">
        <f t="shared" si="0"/>
        <v>626.73</v>
      </c>
    </row>
    <row r="18" spans="1:11" x14ac:dyDescent="0.25">
      <c r="A18" s="43"/>
      <c r="B18" s="43" t="s">
        <v>59</v>
      </c>
      <c r="C18" s="44" t="s">
        <v>14</v>
      </c>
      <c r="D18" s="44">
        <v>1</v>
      </c>
      <c r="E18" s="48">
        <f t="shared" si="1"/>
        <v>208.91</v>
      </c>
      <c r="F18" s="52">
        <f t="shared" si="2"/>
        <v>2.5</v>
      </c>
      <c r="G18" s="54">
        <v>1</v>
      </c>
      <c r="H18" s="47">
        <f t="shared" si="0"/>
        <v>522.28</v>
      </c>
    </row>
    <row r="19" spans="1:11" x14ac:dyDescent="0.25">
      <c r="A19" s="43"/>
      <c r="B19" s="43" t="s">
        <v>60</v>
      </c>
      <c r="C19" s="44" t="s">
        <v>14</v>
      </c>
      <c r="D19" s="44">
        <v>1</v>
      </c>
      <c r="E19" s="48">
        <f t="shared" si="1"/>
        <v>208.91</v>
      </c>
      <c r="F19" s="52">
        <f t="shared" si="2"/>
        <v>2</v>
      </c>
      <c r="G19" s="54">
        <v>1</v>
      </c>
      <c r="H19" s="47">
        <f t="shared" si="0"/>
        <v>417.82</v>
      </c>
      <c r="I19" s="55" t="s">
        <v>61</v>
      </c>
      <c r="J19" s="56">
        <f>SUM(G16:G21)</f>
        <v>6</v>
      </c>
    </row>
    <row r="20" spans="1:11" x14ac:dyDescent="0.25">
      <c r="A20" s="43"/>
      <c r="B20" s="43" t="s">
        <v>62</v>
      </c>
      <c r="C20" s="44" t="s">
        <v>14</v>
      </c>
      <c r="D20" s="44">
        <v>1</v>
      </c>
      <c r="E20" s="48">
        <f t="shared" si="1"/>
        <v>208.91</v>
      </c>
      <c r="F20" s="52">
        <f t="shared" si="2"/>
        <v>1.5</v>
      </c>
      <c r="G20" s="54">
        <v>1</v>
      </c>
      <c r="H20" s="47">
        <f t="shared" si="0"/>
        <v>313.37</v>
      </c>
    </row>
    <row r="21" spans="1:11" x14ac:dyDescent="0.25">
      <c r="A21" s="43"/>
      <c r="B21" s="43" t="s">
        <v>63</v>
      </c>
      <c r="C21" s="44" t="s">
        <v>64</v>
      </c>
      <c r="D21" s="44">
        <v>1</v>
      </c>
      <c r="E21" s="48">
        <f t="shared" si="1"/>
        <v>208.91</v>
      </c>
      <c r="F21" s="52">
        <f>F20-0.5</f>
        <v>1</v>
      </c>
      <c r="G21" s="54">
        <v>1</v>
      </c>
      <c r="H21" s="47">
        <f t="shared" si="0"/>
        <v>208.91</v>
      </c>
    </row>
    <row r="22" spans="1:11" hidden="1" x14ac:dyDescent="0.25">
      <c r="A22" s="43"/>
      <c r="B22" s="43" t="s">
        <v>65</v>
      </c>
      <c r="C22" s="44" t="s">
        <v>66</v>
      </c>
      <c r="D22" s="44">
        <v>1</v>
      </c>
      <c r="E22" s="48">
        <f t="shared" si="1"/>
        <v>208.91</v>
      </c>
      <c r="F22" s="52">
        <f t="shared" si="2"/>
        <v>0.5</v>
      </c>
      <c r="G22" s="54">
        <v>1.5</v>
      </c>
      <c r="H22" s="47">
        <f t="shared" si="0"/>
        <v>156.68</v>
      </c>
      <c r="K22" s="56"/>
    </row>
    <row r="23" spans="1:11" x14ac:dyDescent="0.25">
      <c r="A23" s="43"/>
      <c r="B23" s="211" t="s">
        <v>43</v>
      </c>
      <c r="C23" s="211"/>
      <c r="D23" s="211"/>
      <c r="E23" s="211"/>
      <c r="F23" s="211"/>
      <c r="G23" s="211"/>
      <c r="H23" s="51">
        <f>SUM(H15:H20)</f>
        <v>3864.85</v>
      </c>
    </row>
    <row r="24" spans="1:11" x14ac:dyDescent="0.25">
      <c r="A24" s="42" t="s">
        <v>18</v>
      </c>
      <c r="B24" s="217" t="s">
        <v>19</v>
      </c>
      <c r="C24" s="217"/>
      <c r="D24" s="217"/>
      <c r="E24" s="217"/>
      <c r="F24" s="217"/>
      <c r="G24" s="217"/>
      <c r="H24" s="217"/>
    </row>
    <row r="25" spans="1:11" ht="13.2" customHeight="1" x14ac:dyDescent="0.25">
      <c r="A25" s="42"/>
      <c r="B25" s="57" t="s">
        <v>67</v>
      </c>
      <c r="C25" s="20" t="s">
        <v>20</v>
      </c>
      <c r="D25" s="58">
        <v>2</v>
      </c>
      <c r="E25" s="59">
        <f>$E$7</f>
        <v>208.91</v>
      </c>
      <c r="F25" s="21">
        <f>F8</f>
        <v>11</v>
      </c>
      <c r="G25" s="20"/>
      <c r="H25" s="22">
        <f t="shared" ref="H25:H51" si="3">F25*E25*D25</f>
        <v>4596</v>
      </c>
    </row>
    <row r="26" spans="1:11" ht="13.2" customHeight="1" x14ac:dyDescent="0.25">
      <c r="A26" s="42"/>
      <c r="B26" s="8" t="s">
        <v>45</v>
      </c>
      <c r="C26" s="20"/>
      <c r="D26" s="60">
        <f>(F8/3)*2</f>
        <v>7.33</v>
      </c>
      <c r="E26" s="59">
        <f>$E$7</f>
        <v>208.91</v>
      </c>
      <c r="F26" s="21">
        <f>G7</f>
        <v>1.5</v>
      </c>
      <c r="G26" s="20"/>
      <c r="H26" s="22">
        <f t="shared" si="3"/>
        <v>2297</v>
      </c>
    </row>
    <row r="27" spans="1:11" ht="13.2" customHeight="1" x14ac:dyDescent="0.25">
      <c r="A27" s="42"/>
      <c r="B27" s="8" t="s">
        <v>46</v>
      </c>
      <c r="C27" s="20"/>
      <c r="D27" s="22">
        <f>(E26/3)*2</f>
        <v>139</v>
      </c>
      <c r="E27" s="21">
        <f>F8</f>
        <v>11</v>
      </c>
      <c r="F27" s="21">
        <f>G7</f>
        <v>1.5</v>
      </c>
      <c r="G27" s="20"/>
      <c r="H27" s="22">
        <f t="shared" si="3"/>
        <v>2294</v>
      </c>
      <c r="I27" s="61"/>
    </row>
    <row r="28" spans="1:11" ht="13.2" customHeight="1" x14ac:dyDescent="0.25">
      <c r="A28" s="42"/>
      <c r="B28" s="57" t="s">
        <v>68</v>
      </c>
      <c r="C28" s="20" t="s">
        <v>20</v>
      </c>
      <c r="D28" s="58">
        <v>2</v>
      </c>
      <c r="E28" s="59">
        <f>E15</f>
        <v>208.91</v>
      </c>
      <c r="F28" s="21">
        <f>F15</f>
        <v>4</v>
      </c>
      <c r="G28" s="20"/>
      <c r="H28" s="22">
        <f t="shared" si="3"/>
        <v>1671</v>
      </c>
    </row>
    <row r="29" spans="1:11" ht="13.2" customHeight="1" x14ac:dyDescent="0.25">
      <c r="A29" s="42"/>
      <c r="B29" s="8" t="s">
        <v>69</v>
      </c>
      <c r="C29" s="20"/>
      <c r="D29" s="58">
        <v>2</v>
      </c>
      <c r="E29" s="59">
        <f>E28</f>
        <v>208.91</v>
      </c>
      <c r="F29" s="21">
        <f>G15</f>
        <v>1.5</v>
      </c>
      <c r="G29" s="20"/>
      <c r="H29" s="22">
        <f t="shared" si="3"/>
        <v>627</v>
      </c>
    </row>
    <row r="30" spans="1:11" ht="13.2" customHeight="1" x14ac:dyDescent="0.25">
      <c r="A30" s="42"/>
      <c r="B30" s="8" t="s">
        <v>70</v>
      </c>
      <c r="C30" s="20"/>
      <c r="D30" s="22">
        <f>(E29/3)*2</f>
        <v>139</v>
      </c>
      <c r="E30" s="21">
        <f>F15</f>
        <v>4</v>
      </c>
      <c r="F30" s="21">
        <f>G15</f>
        <v>1.5</v>
      </c>
      <c r="G30" s="20"/>
      <c r="H30" s="22">
        <f t="shared" si="3"/>
        <v>834</v>
      </c>
    </row>
    <row r="31" spans="1:11" ht="13.2" customHeight="1" x14ac:dyDescent="0.25">
      <c r="A31" s="42"/>
      <c r="B31" s="62" t="s">
        <v>71</v>
      </c>
      <c r="C31" s="44" t="s">
        <v>20</v>
      </c>
      <c r="D31" s="58">
        <v>2</v>
      </c>
      <c r="E31" s="59">
        <f>E16</f>
        <v>208.91</v>
      </c>
      <c r="F31" s="21">
        <f>F16</f>
        <v>3.5</v>
      </c>
      <c r="G31" s="20"/>
      <c r="H31" s="22">
        <f t="shared" si="3"/>
        <v>1462</v>
      </c>
    </row>
    <row r="32" spans="1:11" ht="13.2" customHeight="1" x14ac:dyDescent="0.25">
      <c r="A32" s="42"/>
      <c r="B32" s="43" t="s">
        <v>72</v>
      </c>
      <c r="C32" s="44"/>
      <c r="D32" s="58">
        <v>2</v>
      </c>
      <c r="E32" s="63">
        <f>E31</f>
        <v>208.91</v>
      </c>
      <c r="F32" s="20">
        <f>G16</f>
        <v>1</v>
      </c>
      <c r="G32" s="20"/>
      <c r="H32" s="22">
        <f t="shared" si="3"/>
        <v>418</v>
      </c>
    </row>
    <row r="33" spans="1:8" ht="13.2" customHeight="1" x14ac:dyDescent="0.25">
      <c r="A33" s="42"/>
      <c r="B33" s="43" t="s">
        <v>73</v>
      </c>
      <c r="C33" s="44"/>
      <c r="D33" s="64">
        <f>(E32/3)*2</f>
        <v>139</v>
      </c>
      <c r="E33" s="21">
        <f>F16</f>
        <v>3.5</v>
      </c>
      <c r="F33" s="20">
        <f>G16</f>
        <v>1</v>
      </c>
      <c r="G33" s="20"/>
      <c r="H33" s="22">
        <f t="shared" si="3"/>
        <v>487</v>
      </c>
    </row>
    <row r="34" spans="1:8" ht="13.2" customHeight="1" x14ac:dyDescent="0.25">
      <c r="A34" s="42"/>
      <c r="B34" s="62" t="s">
        <v>74</v>
      </c>
      <c r="C34" s="44" t="s">
        <v>20</v>
      </c>
      <c r="D34" s="58">
        <v>2</v>
      </c>
      <c r="E34" s="59">
        <f>E17</f>
        <v>208.91</v>
      </c>
      <c r="F34" s="21">
        <f>F17</f>
        <v>3</v>
      </c>
      <c r="G34" s="20"/>
      <c r="H34" s="22">
        <f t="shared" si="3"/>
        <v>1253</v>
      </c>
    </row>
    <row r="35" spans="1:8" ht="13.2" customHeight="1" x14ac:dyDescent="0.25">
      <c r="A35" s="42"/>
      <c r="B35" s="43" t="s">
        <v>75</v>
      </c>
      <c r="C35" s="44"/>
      <c r="D35" s="58">
        <v>2</v>
      </c>
      <c r="E35" s="59">
        <f>E34</f>
        <v>208.91</v>
      </c>
      <c r="F35" s="20">
        <f>G17</f>
        <v>1</v>
      </c>
      <c r="G35" s="20"/>
      <c r="H35" s="22">
        <f t="shared" si="3"/>
        <v>418</v>
      </c>
    </row>
    <row r="36" spans="1:8" ht="13.2" customHeight="1" x14ac:dyDescent="0.25">
      <c r="A36" s="42"/>
      <c r="B36" s="43" t="s">
        <v>76</v>
      </c>
      <c r="C36" s="44"/>
      <c r="D36" s="22">
        <f>(E35/3)*2</f>
        <v>139</v>
      </c>
      <c r="E36" s="21">
        <f>F17</f>
        <v>3</v>
      </c>
      <c r="F36" s="20">
        <f>F35</f>
        <v>1</v>
      </c>
      <c r="G36" s="20"/>
      <c r="H36" s="22">
        <f t="shared" si="3"/>
        <v>417</v>
      </c>
    </row>
    <row r="37" spans="1:8" ht="13.2" customHeight="1" x14ac:dyDescent="0.25">
      <c r="A37" s="42"/>
      <c r="B37" s="62" t="s">
        <v>77</v>
      </c>
      <c r="C37" s="44" t="s">
        <v>20</v>
      </c>
      <c r="D37" s="58">
        <v>2</v>
      </c>
      <c r="E37" s="59">
        <f>E18</f>
        <v>208.91</v>
      </c>
      <c r="F37" s="21">
        <f>F18</f>
        <v>2.5</v>
      </c>
      <c r="G37" s="20"/>
      <c r="H37" s="22">
        <f t="shared" si="3"/>
        <v>1045</v>
      </c>
    </row>
    <row r="38" spans="1:8" ht="13.2" customHeight="1" x14ac:dyDescent="0.25">
      <c r="A38" s="42"/>
      <c r="B38" s="43" t="s">
        <v>78</v>
      </c>
      <c r="C38" s="44"/>
      <c r="D38" s="58">
        <v>2</v>
      </c>
      <c r="E38" s="59">
        <f>E37</f>
        <v>208.91</v>
      </c>
      <c r="F38" s="20">
        <f>G18</f>
        <v>1</v>
      </c>
      <c r="G38" s="20"/>
      <c r="H38" s="22">
        <f t="shared" si="3"/>
        <v>418</v>
      </c>
    </row>
    <row r="39" spans="1:8" ht="13.2" customHeight="1" x14ac:dyDescent="0.25">
      <c r="A39" s="42"/>
      <c r="B39" s="43" t="s">
        <v>79</v>
      </c>
      <c r="C39" s="44"/>
      <c r="D39" s="22">
        <f>(E38/3)*2</f>
        <v>139</v>
      </c>
      <c r="E39" s="21">
        <f>F18</f>
        <v>2.5</v>
      </c>
      <c r="F39" s="20">
        <f>F38</f>
        <v>1</v>
      </c>
      <c r="G39" s="20"/>
      <c r="H39" s="22">
        <f t="shared" si="3"/>
        <v>348</v>
      </c>
    </row>
    <row r="40" spans="1:8" ht="13.2" customHeight="1" x14ac:dyDescent="0.25">
      <c r="A40" s="42"/>
      <c r="B40" s="62" t="s">
        <v>80</v>
      </c>
      <c r="C40" s="44" t="s">
        <v>20</v>
      </c>
      <c r="D40" s="58">
        <v>2</v>
      </c>
      <c r="E40" s="59">
        <f>E19</f>
        <v>208.91</v>
      </c>
      <c r="F40" s="21">
        <f>F19</f>
        <v>2</v>
      </c>
      <c r="G40" s="20"/>
      <c r="H40" s="22">
        <f t="shared" si="3"/>
        <v>836</v>
      </c>
    </row>
    <row r="41" spans="1:8" ht="13.2" customHeight="1" x14ac:dyDescent="0.25">
      <c r="A41" s="42"/>
      <c r="B41" s="43" t="s">
        <v>81</v>
      </c>
      <c r="C41" s="44"/>
      <c r="D41" s="58">
        <v>2</v>
      </c>
      <c r="E41" s="59">
        <f>E40</f>
        <v>208.91</v>
      </c>
      <c r="F41" s="20">
        <f>G19</f>
        <v>1</v>
      </c>
      <c r="G41" s="20"/>
      <c r="H41" s="22">
        <f t="shared" si="3"/>
        <v>418</v>
      </c>
    </row>
    <row r="42" spans="1:8" ht="14.4" customHeight="1" x14ac:dyDescent="0.25">
      <c r="A42" s="42"/>
      <c r="B42" s="43" t="s">
        <v>82</v>
      </c>
      <c r="C42" s="44"/>
      <c r="D42" s="22">
        <f>(E41/3)*2</f>
        <v>139</v>
      </c>
      <c r="E42" s="21">
        <f>F19</f>
        <v>2</v>
      </c>
      <c r="F42" s="20">
        <f>F41</f>
        <v>1</v>
      </c>
      <c r="G42" s="20"/>
      <c r="H42" s="22">
        <f t="shared" si="3"/>
        <v>278</v>
      </c>
    </row>
    <row r="43" spans="1:8" ht="15.6" customHeight="1" x14ac:dyDescent="0.25">
      <c r="A43" s="42"/>
      <c r="B43" s="62" t="s">
        <v>83</v>
      </c>
      <c r="C43" s="44" t="s">
        <v>20</v>
      </c>
      <c r="D43" s="58">
        <v>2</v>
      </c>
      <c r="E43" s="59">
        <f>E20</f>
        <v>208.91</v>
      </c>
      <c r="F43" s="21">
        <f>F20</f>
        <v>1.5</v>
      </c>
      <c r="G43" s="20"/>
      <c r="H43" s="22">
        <f t="shared" si="3"/>
        <v>627</v>
      </c>
    </row>
    <row r="44" spans="1:8" x14ac:dyDescent="0.25">
      <c r="A44" s="43"/>
      <c r="B44" s="43" t="s">
        <v>84</v>
      </c>
      <c r="C44" s="44"/>
      <c r="D44" s="58">
        <v>2</v>
      </c>
      <c r="E44" s="59">
        <f>E43</f>
        <v>208.91</v>
      </c>
      <c r="F44" s="20">
        <f>G20</f>
        <v>1</v>
      </c>
      <c r="G44" s="20"/>
      <c r="H44" s="22">
        <f t="shared" si="3"/>
        <v>418</v>
      </c>
    </row>
    <row r="45" spans="1:8" x14ac:dyDescent="0.25">
      <c r="A45" s="43"/>
      <c r="B45" s="43" t="s">
        <v>85</v>
      </c>
      <c r="C45" s="44"/>
      <c r="D45" s="22">
        <f>(E44/3)*2</f>
        <v>139</v>
      </c>
      <c r="E45" s="21">
        <f>F20</f>
        <v>1.5</v>
      </c>
      <c r="F45" s="20">
        <f>F44</f>
        <v>1</v>
      </c>
      <c r="G45" s="20"/>
      <c r="H45" s="22">
        <f t="shared" si="3"/>
        <v>209</v>
      </c>
    </row>
    <row r="46" spans="1:8" x14ac:dyDescent="0.25">
      <c r="A46" s="43"/>
      <c r="B46" s="62" t="s">
        <v>86</v>
      </c>
      <c r="C46" s="44" t="s">
        <v>20</v>
      </c>
      <c r="D46" s="58">
        <v>2</v>
      </c>
      <c r="E46" s="59">
        <f>E21</f>
        <v>208.91</v>
      </c>
      <c r="F46" s="21">
        <f>F21</f>
        <v>1</v>
      </c>
      <c r="G46" s="20"/>
      <c r="H46" s="22">
        <f t="shared" si="3"/>
        <v>418</v>
      </c>
    </row>
    <row r="47" spans="1:8" x14ac:dyDescent="0.25">
      <c r="A47" s="43"/>
      <c r="B47" s="43" t="s">
        <v>87</v>
      </c>
      <c r="C47" s="44"/>
      <c r="D47" s="58">
        <v>2</v>
      </c>
      <c r="E47" s="59">
        <f>E46</f>
        <v>208.91</v>
      </c>
      <c r="F47" s="20">
        <f>G21</f>
        <v>1</v>
      </c>
      <c r="G47" s="20"/>
      <c r="H47" s="22">
        <f t="shared" si="3"/>
        <v>418</v>
      </c>
    </row>
    <row r="48" spans="1:8" x14ac:dyDescent="0.25">
      <c r="A48" s="43"/>
      <c r="B48" s="43" t="s">
        <v>88</v>
      </c>
      <c r="C48" s="44"/>
      <c r="D48" s="22">
        <f>(E47/3)*2</f>
        <v>139</v>
      </c>
      <c r="E48" s="21">
        <f>F21</f>
        <v>1</v>
      </c>
      <c r="F48" s="20">
        <f>F47</f>
        <v>1</v>
      </c>
      <c r="G48" s="20"/>
      <c r="H48" s="22">
        <f t="shared" si="3"/>
        <v>139</v>
      </c>
    </row>
    <row r="49" spans="1:9" hidden="1" x14ac:dyDescent="0.25">
      <c r="A49" s="43"/>
      <c r="B49" s="62" t="s">
        <v>89</v>
      </c>
      <c r="C49" s="44" t="s">
        <v>20</v>
      </c>
      <c r="D49" s="58">
        <v>2</v>
      </c>
      <c r="E49" s="59">
        <f>E22</f>
        <v>208.91</v>
      </c>
      <c r="F49" s="21">
        <f>F22</f>
        <v>0.5</v>
      </c>
      <c r="G49" s="20"/>
      <c r="H49" s="22">
        <f t="shared" si="3"/>
        <v>209</v>
      </c>
    </row>
    <row r="50" spans="1:9" hidden="1" x14ac:dyDescent="0.25">
      <c r="A50" s="43"/>
      <c r="B50" s="43" t="s">
        <v>90</v>
      </c>
      <c r="C50" s="44"/>
      <c r="D50" s="58">
        <v>2</v>
      </c>
      <c r="E50" s="59">
        <f>E49</f>
        <v>208.91</v>
      </c>
      <c r="F50" s="20">
        <f>G22</f>
        <v>1.5</v>
      </c>
      <c r="G50" s="20"/>
      <c r="H50" s="22">
        <f t="shared" si="3"/>
        <v>627</v>
      </c>
    </row>
    <row r="51" spans="1:9" hidden="1" x14ac:dyDescent="0.25">
      <c r="A51" s="43"/>
      <c r="B51" s="43" t="s">
        <v>91</v>
      </c>
      <c r="C51" s="44"/>
      <c r="D51" s="22">
        <f>(E50/3)*2</f>
        <v>139</v>
      </c>
      <c r="E51" s="21">
        <f>F22</f>
        <v>0.5</v>
      </c>
      <c r="F51" s="20">
        <f>F50</f>
        <v>1.5</v>
      </c>
      <c r="G51" s="20"/>
      <c r="H51" s="22">
        <f t="shared" si="3"/>
        <v>104</v>
      </c>
    </row>
    <row r="52" spans="1:9" x14ac:dyDescent="0.25">
      <c r="A52" s="43"/>
      <c r="B52" s="211" t="s">
        <v>43</v>
      </c>
      <c r="C52" s="211"/>
      <c r="D52" s="211"/>
      <c r="E52" s="211"/>
      <c r="F52" s="211"/>
      <c r="G52" s="211"/>
      <c r="H52" s="51">
        <f>SUM(H25:H48)</f>
        <v>22346</v>
      </c>
    </row>
    <row r="53" spans="1:9" x14ac:dyDescent="0.25">
      <c r="A53" s="42" t="s">
        <v>21</v>
      </c>
      <c r="B53" s="217" t="s">
        <v>22</v>
      </c>
      <c r="C53" s="217"/>
      <c r="D53" s="217"/>
      <c r="E53" s="217"/>
      <c r="F53" s="217"/>
      <c r="G53" s="217"/>
      <c r="H53" s="217"/>
    </row>
    <row r="54" spans="1:9" x14ac:dyDescent="0.25">
      <c r="A54" s="43"/>
      <c r="B54" s="43" t="s">
        <v>92</v>
      </c>
      <c r="C54" s="65" t="s">
        <v>14</v>
      </c>
      <c r="D54" s="43">
        <v>1</v>
      </c>
      <c r="E54" s="66">
        <f>E7</f>
        <v>208.91</v>
      </c>
      <c r="F54" s="43">
        <v>1</v>
      </c>
      <c r="G54" s="43">
        <v>0.1</v>
      </c>
      <c r="H54" s="47">
        <f>G54*F54*E54*D54</f>
        <v>20.89</v>
      </c>
    </row>
    <row r="55" spans="1:9" x14ac:dyDescent="0.25">
      <c r="A55" s="43"/>
      <c r="B55" s="211" t="s">
        <v>43</v>
      </c>
      <c r="C55" s="211"/>
      <c r="D55" s="211"/>
      <c r="E55" s="211"/>
      <c r="F55" s="211"/>
      <c r="G55" s="211"/>
      <c r="H55" s="51">
        <f>SUM(H54)</f>
        <v>20.89</v>
      </c>
    </row>
    <row r="56" spans="1:9" ht="15.6" customHeight="1" x14ac:dyDescent="0.25">
      <c r="A56" s="67" t="s">
        <v>30</v>
      </c>
      <c r="B56" s="219" t="s">
        <v>31</v>
      </c>
      <c r="C56" s="220"/>
      <c r="D56" s="220"/>
      <c r="E56" s="220"/>
      <c r="F56" s="220"/>
      <c r="G56" s="220"/>
      <c r="H56" s="221"/>
    </row>
    <row r="57" spans="1:9" x14ac:dyDescent="0.25">
      <c r="A57" s="43"/>
      <c r="B57" s="68" t="s">
        <v>53</v>
      </c>
      <c r="C57" s="43" t="s">
        <v>14</v>
      </c>
      <c r="D57" s="44"/>
      <c r="E57" s="66">
        <f>E7</f>
        <v>208.91</v>
      </c>
      <c r="F57" s="43"/>
      <c r="G57" s="43"/>
      <c r="H57" s="47">
        <f>H10*0.6</f>
        <v>8580.2900000000009</v>
      </c>
    </row>
    <row r="58" spans="1:9" x14ac:dyDescent="0.25">
      <c r="A58" s="43"/>
      <c r="B58" s="211" t="s">
        <v>43</v>
      </c>
      <c r="C58" s="211"/>
      <c r="D58" s="211"/>
      <c r="E58" s="211"/>
      <c r="F58" s="211"/>
      <c r="G58" s="211"/>
      <c r="H58" s="51">
        <f>SUM(H57)</f>
        <v>8580.2900000000009</v>
      </c>
    </row>
    <row r="59" spans="1:9" ht="22.95" customHeight="1" x14ac:dyDescent="0.25">
      <c r="A59" s="42" t="s">
        <v>32</v>
      </c>
      <c r="B59" s="217" t="s">
        <v>33</v>
      </c>
      <c r="C59" s="217"/>
      <c r="D59" s="217"/>
      <c r="E59" s="217"/>
      <c r="F59" s="217"/>
      <c r="G59" s="217"/>
      <c r="H59" s="217"/>
    </row>
    <row r="60" spans="1:9" x14ac:dyDescent="0.25">
      <c r="A60" s="43"/>
      <c r="B60" s="43" t="s">
        <v>54</v>
      </c>
      <c r="C60" s="43" t="s">
        <v>14</v>
      </c>
      <c r="D60" s="43">
        <v>1</v>
      </c>
      <c r="E60" s="43">
        <f>E7</f>
        <v>208.91</v>
      </c>
      <c r="F60" s="69">
        <f>J19</f>
        <v>6</v>
      </c>
      <c r="G60" s="69">
        <v>5</v>
      </c>
      <c r="H60" s="47">
        <f>G60*F60*E60*D60</f>
        <v>6267.3</v>
      </c>
      <c r="I60">
        <f>F60*G60</f>
        <v>30</v>
      </c>
    </row>
    <row r="61" spans="1:9" x14ac:dyDescent="0.25">
      <c r="A61" s="43"/>
      <c r="B61" s="211" t="s">
        <v>43</v>
      </c>
      <c r="C61" s="211"/>
      <c r="D61" s="211"/>
      <c r="E61" s="211"/>
      <c r="F61" s="211"/>
      <c r="G61" s="211"/>
      <c r="H61" s="51">
        <f>SUM(H60)</f>
        <v>6267.3</v>
      </c>
      <c r="I61">
        <v>22.03</v>
      </c>
    </row>
  </sheetData>
  <mergeCells count="23">
    <mergeCell ref="B23:G23"/>
    <mergeCell ref="A1:H1"/>
    <mergeCell ref="A2:H2"/>
    <mergeCell ref="A3:H3"/>
    <mergeCell ref="A4:A5"/>
    <mergeCell ref="B4:B5"/>
    <mergeCell ref="C4:C5"/>
    <mergeCell ref="D4:D5"/>
    <mergeCell ref="E4:G4"/>
    <mergeCell ref="H4:H5"/>
    <mergeCell ref="B6:H6"/>
    <mergeCell ref="B10:G10"/>
    <mergeCell ref="B11:H11"/>
    <mergeCell ref="B13:G13"/>
    <mergeCell ref="B14:H14"/>
    <mergeCell ref="B59:H59"/>
    <mergeCell ref="B61:G61"/>
    <mergeCell ref="B24:H24"/>
    <mergeCell ref="B52:G52"/>
    <mergeCell ref="B53:H53"/>
    <mergeCell ref="B55:G55"/>
    <mergeCell ref="B56:H56"/>
    <mergeCell ref="B58:G58"/>
  </mergeCells>
  <printOptions horizontalCentered="1"/>
  <pageMargins left="0.59055118110236227" right="0.59055118110236227" top="0.59055118110236227" bottom="0.59055118110236227" header="0.11811023622047245" footer="0.11811023622047245"/>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90</vt:i4>
      </vt:variant>
      <vt:variant>
        <vt:lpstr>Named Ranges</vt:lpstr>
      </vt:variant>
      <vt:variant>
        <vt:i4>84</vt:i4>
      </vt:variant>
    </vt:vector>
  </HeadingPairs>
  <TitlesOfParts>
    <vt:vector size="174" baseType="lpstr">
      <vt:lpstr>Summary</vt:lpstr>
      <vt:lpstr>Summary Additional Rehab</vt:lpstr>
      <vt:lpstr>Summary Manyar</vt:lpstr>
      <vt:lpstr>1 BOQ Manyar</vt:lpstr>
      <vt:lpstr>2 BOQ Tindodag</vt:lpstr>
      <vt:lpstr>MS Additional Rehab.</vt:lpstr>
      <vt:lpstr>MS Hazara</vt:lpstr>
      <vt:lpstr>MS Manyar</vt:lpstr>
      <vt:lpstr>MS Tindodag</vt:lpstr>
      <vt:lpstr>Summary Gamon Bridge</vt:lpstr>
      <vt:lpstr>3 BOQ Gamon Bridge DS</vt:lpstr>
      <vt:lpstr>Summary Ningoali</vt:lpstr>
      <vt:lpstr>4 BOQ Ningoali</vt:lpstr>
      <vt:lpstr>5 BOQ Delay</vt:lpstr>
      <vt:lpstr>6 BOQ Bandai</vt:lpstr>
      <vt:lpstr>Summary Akhunkalay</vt:lpstr>
      <vt:lpstr>7 BOQ Akhunkalay</vt:lpstr>
      <vt:lpstr>8 BOQ Gadodagai</vt:lpstr>
      <vt:lpstr>Summary Parrai</vt:lpstr>
      <vt:lpstr>9 BOQ Parrai</vt:lpstr>
      <vt:lpstr>10 BOQ Dedawar</vt:lpstr>
      <vt:lpstr>Summary Ghalegay</vt:lpstr>
      <vt:lpstr>11 BOQ Ghalegay</vt:lpstr>
      <vt:lpstr>12 BOQ Shingardar</vt:lpstr>
      <vt:lpstr>MS Gamon Bridge DS</vt:lpstr>
      <vt:lpstr>MS Ningoali</vt:lpstr>
      <vt:lpstr>MS Delay</vt:lpstr>
      <vt:lpstr>MS Bandai</vt:lpstr>
      <vt:lpstr>MS Akhunkalay</vt:lpstr>
      <vt:lpstr>MS Gadodagai</vt:lpstr>
      <vt:lpstr>MS Parrai</vt:lpstr>
      <vt:lpstr>MS Dedawar</vt:lpstr>
      <vt:lpstr>MS Ghalegay</vt:lpstr>
      <vt:lpstr>MS Shingardar</vt:lpstr>
      <vt:lpstr>Summary Takhtaband</vt:lpstr>
      <vt:lpstr>13 BOQ Takhtaband</vt:lpstr>
      <vt:lpstr>MS Takhtaband</vt:lpstr>
      <vt:lpstr>14 BOQ Engarodheri</vt:lpstr>
      <vt:lpstr>MS Engarodheri</vt:lpstr>
      <vt:lpstr>15 BOQ Tableeghi Markaz 1</vt:lpstr>
      <vt:lpstr>16 BOQ Jalawanan</vt:lpstr>
      <vt:lpstr>17 BOQ Ghareja</vt:lpstr>
      <vt:lpstr>18 BOQ Hayatabad Bypass</vt:lpstr>
      <vt:lpstr>19 BOQ Kot</vt:lpstr>
      <vt:lpstr>20 BOQ Charbagh</vt:lpstr>
      <vt:lpstr>Summary Mamdheri</vt:lpstr>
      <vt:lpstr>21 BOQ Mamdheri</vt:lpstr>
      <vt:lpstr>22 BOQ Damghar</vt:lpstr>
      <vt:lpstr>23 BOQ Kanju</vt:lpstr>
      <vt:lpstr>24 BOQ Aligrama</vt:lpstr>
      <vt:lpstr>25 BOQ Dedahara</vt:lpstr>
      <vt:lpstr>Summary Hazara</vt:lpstr>
      <vt:lpstr>26 BOQ Hazara</vt:lpstr>
      <vt:lpstr>27 BOQ Additional Rehab.</vt:lpstr>
      <vt:lpstr>Summary Tableeghi Mrkz</vt:lpstr>
      <vt:lpstr>MS Tableeghi Markaz 1</vt:lpstr>
      <vt:lpstr>BOQ Tableeghi Markaz 2</vt:lpstr>
      <vt:lpstr>MS Tableeghi Markaz 2</vt:lpstr>
      <vt:lpstr>Summary Jalawanan</vt:lpstr>
      <vt:lpstr>MS Jalawanan</vt:lpstr>
      <vt:lpstr>MS Ghareja</vt:lpstr>
      <vt:lpstr>Summary Jambil</vt:lpstr>
      <vt:lpstr>BOQ Jambil</vt:lpstr>
      <vt:lpstr>MS Jambil</vt:lpstr>
      <vt:lpstr>BOQ Marghuzar</vt:lpstr>
      <vt:lpstr>MS Marghuzar</vt:lpstr>
      <vt:lpstr>Summary Shahdheri</vt:lpstr>
      <vt:lpstr>BOQ Shahdheri</vt:lpstr>
      <vt:lpstr>MS Shahdheri</vt:lpstr>
      <vt:lpstr>BOQ Plum Hazara</vt:lpstr>
      <vt:lpstr>MS Plum Hazara</vt:lpstr>
      <vt:lpstr>BOQ Shamozo</vt:lpstr>
      <vt:lpstr>MS Shamozo</vt:lpstr>
      <vt:lpstr>Summary Plum Ghalegay</vt:lpstr>
      <vt:lpstr>BOQ Plum Ghalegay</vt:lpstr>
      <vt:lpstr>MS Plum Ghalegay</vt:lpstr>
      <vt:lpstr>BOQ Barikot</vt:lpstr>
      <vt:lpstr>MS Barikot</vt:lpstr>
      <vt:lpstr>Summary Hayatabad</vt:lpstr>
      <vt:lpstr>MS Hayatabad Bypass</vt:lpstr>
      <vt:lpstr>Summary Kot</vt:lpstr>
      <vt:lpstr>MS Kot</vt:lpstr>
      <vt:lpstr>MS Charbagh</vt:lpstr>
      <vt:lpstr>MS Mamdheri</vt:lpstr>
      <vt:lpstr>MS Damghar</vt:lpstr>
      <vt:lpstr>Summary Kanju</vt:lpstr>
      <vt:lpstr>MS Kanju</vt:lpstr>
      <vt:lpstr>MS Aligrama</vt:lpstr>
      <vt:lpstr>Summary Dedahara</vt:lpstr>
      <vt:lpstr>MS Dedahara</vt:lpstr>
      <vt:lpstr>'1 BOQ Manyar'!Print_Area</vt:lpstr>
      <vt:lpstr>'10 BOQ Dedawar'!Print_Area</vt:lpstr>
      <vt:lpstr>'11 BOQ Ghalegay'!Print_Area</vt:lpstr>
      <vt:lpstr>'12 BOQ Shingardar'!Print_Area</vt:lpstr>
      <vt:lpstr>'13 BOQ Takhtaband'!Print_Area</vt:lpstr>
      <vt:lpstr>'14 BOQ Engarodheri'!Print_Area</vt:lpstr>
      <vt:lpstr>'15 BOQ Tableeghi Markaz 1'!Print_Area</vt:lpstr>
      <vt:lpstr>'16 BOQ Jalawanan'!Print_Area</vt:lpstr>
      <vt:lpstr>'17 BOQ Ghareja'!Print_Area</vt:lpstr>
      <vt:lpstr>'18 BOQ Hayatabad Bypass'!Print_Area</vt:lpstr>
      <vt:lpstr>'19 BOQ Kot'!Print_Area</vt:lpstr>
      <vt:lpstr>'2 BOQ Tindodag'!Print_Area</vt:lpstr>
      <vt:lpstr>'20 BOQ Charbagh'!Print_Area</vt:lpstr>
      <vt:lpstr>'21 BOQ Mamdheri'!Print_Area</vt:lpstr>
      <vt:lpstr>'22 BOQ Damghar'!Print_Area</vt:lpstr>
      <vt:lpstr>'23 BOQ Kanju'!Print_Area</vt:lpstr>
      <vt:lpstr>'24 BOQ Aligrama'!Print_Area</vt:lpstr>
      <vt:lpstr>'25 BOQ Dedahara'!Print_Area</vt:lpstr>
      <vt:lpstr>'26 BOQ Hazara'!Print_Area</vt:lpstr>
      <vt:lpstr>'27 BOQ Additional Rehab.'!Print_Area</vt:lpstr>
      <vt:lpstr>'3 BOQ Gamon Bridge DS'!Print_Area</vt:lpstr>
      <vt:lpstr>'4 BOQ Ningoali'!Print_Area</vt:lpstr>
      <vt:lpstr>'5 BOQ Delay'!Print_Area</vt:lpstr>
      <vt:lpstr>'6 BOQ Bandai'!Print_Area</vt:lpstr>
      <vt:lpstr>'7 BOQ Akhunkalay'!Print_Area</vt:lpstr>
      <vt:lpstr>'8 BOQ Gadodagai'!Print_Area</vt:lpstr>
      <vt:lpstr>'9 BOQ Parrai'!Print_Area</vt:lpstr>
      <vt:lpstr>'BOQ Barikot'!Print_Area</vt:lpstr>
      <vt:lpstr>'BOQ Jambil'!Print_Area</vt:lpstr>
      <vt:lpstr>'BOQ Marghuzar'!Print_Area</vt:lpstr>
      <vt:lpstr>'BOQ Plum Ghalegay'!Print_Area</vt:lpstr>
      <vt:lpstr>'BOQ Plum Hazara'!Print_Area</vt:lpstr>
      <vt:lpstr>'BOQ Shahdheri'!Print_Area</vt:lpstr>
      <vt:lpstr>'BOQ Shamozo'!Print_Area</vt:lpstr>
      <vt:lpstr>'BOQ Tableeghi Markaz 2'!Print_Area</vt:lpstr>
      <vt:lpstr>'MS Additional Rehab.'!Print_Area</vt:lpstr>
      <vt:lpstr>'MS Akhunkalay'!Print_Area</vt:lpstr>
      <vt:lpstr>'MS Aligrama'!Print_Area</vt:lpstr>
      <vt:lpstr>'MS Bandai'!Print_Area</vt:lpstr>
      <vt:lpstr>'MS Barikot'!Print_Area</vt:lpstr>
      <vt:lpstr>'MS Charbagh'!Print_Area</vt:lpstr>
      <vt:lpstr>'MS Damghar'!Print_Area</vt:lpstr>
      <vt:lpstr>'MS Dedahara'!Print_Area</vt:lpstr>
      <vt:lpstr>'MS Dedawar'!Print_Area</vt:lpstr>
      <vt:lpstr>'MS Delay'!Print_Area</vt:lpstr>
      <vt:lpstr>'MS Engarodheri'!Print_Area</vt:lpstr>
      <vt:lpstr>'MS Gadodagai'!Print_Area</vt:lpstr>
      <vt:lpstr>'MS Gamon Bridge DS'!Print_Area</vt:lpstr>
      <vt:lpstr>'MS Ghalegay'!Print_Area</vt:lpstr>
      <vt:lpstr>'MS Ghareja'!Print_Area</vt:lpstr>
      <vt:lpstr>'MS Hayatabad Bypass'!Print_Area</vt:lpstr>
      <vt:lpstr>'MS Hazara'!Print_Area</vt:lpstr>
      <vt:lpstr>'MS Jalawanan'!Print_Area</vt:lpstr>
      <vt:lpstr>'MS Jambil'!Print_Area</vt:lpstr>
      <vt:lpstr>'MS Kanju'!Print_Area</vt:lpstr>
      <vt:lpstr>'MS Kot'!Print_Area</vt:lpstr>
      <vt:lpstr>'MS Mamdheri'!Print_Area</vt:lpstr>
      <vt:lpstr>'MS Manyar'!Print_Area</vt:lpstr>
      <vt:lpstr>'MS Marghuzar'!Print_Area</vt:lpstr>
      <vt:lpstr>'MS Ningoali'!Print_Area</vt:lpstr>
      <vt:lpstr>'MS Parrai'!Print_Area</vt:lpstr>
      <vt:lpstr>'MS Plum Ghalegay'!Print_Area</vt:lpstr>
      <vt:lpstr>'MS Plum Hazara'!Print_Area</vt:lpstr>
      <vt:lpstr>'MS Shahdheri'!Print_Area</vt:lpstr>
      <vt:lpstr>'MS Shamozo'!Print_Area</vt:lpstr>
      <vt:lpstr>'MS Shingardar'!Print_Area</vt:lpstr>
      <vt:lpstr>'MS Tableeghi Markaz 1'!Print_Area</vt:lpstr>
      <vt:lpstr>'MS Tableeghi Markaz 2'!Print_Area</vt:lpstr>
      <vt:lpstr>'MS Takhtaband'!Print_Area</vt:lpstr>
      <vt:lpstr>'MS Tindodag'!Print_Area</vt:lpstr>
      <vt:lpstr>Summary!Print_Area</vt:lpstr>
      <vt:lpstr>'Summary Additional Rehab'!Print_Area</vt:lpstr>
      <vt:lpstr>'Summary Akhunkalay'!Print_Area</vt:lpstr>
      <vt:lpstr>'Summary Gamon Bridge'!Print_Area</vt:lpstr>
      <vt:lpstr>'Summary Ghalegay'!Print_Area</vt:lpstr>
      <vt:lpstr>'Summary Hazara'!Print_Area</vt:lpstr>
      <vt:lpstr>'Summary Jalawanan'!Print_Area</vt:lpstr>
      <vt:lpstr>'Summary Jambil'!Print_Area</vt:lpstr>
      <vt:lpstr>'Summary Manyar'!Print_Area</vt:lpstr>
      <vt:lpstr>'Summary Ningoali'!Print_Area</vt:lpstr>
      <vt:lpstr>'Summary Parrai'!Print_Area</vt:lpstr>
      <vt:lpstr>'Summary Plum Ghalegay'!Print_Area</vt:lpstr>
      <vt:lpstr>'Summary Shahdheri'!Print_Area</vt:lpstr>
      <vt:lpstr>'Summary Takhtaband'!Print_Area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Shafiq Wazir</cp:lastModifiedBy>
  <cp:lastPrinted>2023-10-19T10:50:37Z</cp:lastPrinted>
  <dcterms:created xsi:type="dcterms:W3CDTF">2023-09-27T05:38:35Z</dcterms:created>
  <dcterms:modified xsi:type="dcterms:W3CDTF">2023-10-19T12:21:01Z</dcterms:modified>
</cp:coreProperties>
</file>